
<file path=[Content_Types].xml><?xml version="1.0" encoding="utf-8"?>
<Types xmlns="http://schemas.openxmlformats.org/package/2006/content-types">
  <Override ContentType="application/vnd.openxmlformats-officedocument.theme+xml" PartName="/xl/theme/theme1.xml"/>
  <Override ContentType="application/vnd.openxmlformats-officedocument.spreadsheetml.styles+xml" PartName="/xl/styles.xml"/>
  <Default ContentType="application/vnd.openxmlformats-package.relationships+xml" Extension="rels"/>
  <Default ContentType="application/xml" Extension="xml"/>
  <Default ContentType="image/png" Extension="png"/>
  <Default ContentType="application/vnd.openxmlformats-officedocument.vmlDrawing" Extension="vml"/>
  <Override ContentType="application/vnd.openxmlformats-officedocument.spreadsheetml.sheet.main+xml" PartName="/xl/workbook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PartName="/xl/worksheets/sheet1.xml" ContentType="application/vnd.openxmlformats-officedocument.spreadsheetml.worksheet+xml"/>
</Types>
</file>

<file path=_rels/.rels><ns0:Relationships xmlns:ns0="http://schemas.openxmlformats.org/package/2006/relationships">
  <ns0:Relationship Id="rId1" Target="xl/workbook.xml" Type="http://schemas.openxmlformats.org/officeDocument/2006/relationships/officeDocument"/>
  <ns0:Relationship Id="rId2" Target="docProps/core.xml" Type="http://schemas.openxmlformats.org/package/2006/relationships/metadata/core-properties"/>
  <ns0:Relationship Id="rId3" Target="docProps/app.xml" Type="http://schemas.openxmlformats.org/officeDocument/2006/relationships/extended-properties"/>
</ns0:Relationships>

</file>

<file path=xl/workbook.xml><?xml version="1.0" encoding="utf-8"?>
<s:workbook xmlns:s="http://schemas.openxmlformats.org/spreadsheetml/2006/main">
  <s:fileVersion appName="xl" lastEdited="4" lowestEdited="4" rupBuild="4505"/>
  <s:workbookPr defaultThemeVersion="124226" codeName="ThisWorkbook"/>
  <s:bookViews>
    <s:workbookView activeTab="0" autoFilterDateGrouping="1" firstSheet="0" minimized="0" showHorizontalScroll="1" showSheetTabs="1" showVerticalScroll="1" tabRatio="600" visibility="visible"/>
  </s:bookViews>
  <s:sheets>
    <s:sheet xmlns:r="http://schemas.openxmlformats.org/officeDocument/2006/relationships" name="Sheet" sheetId="1" r:id="rId1"/>
  </s:sheets>
  <s:definedNames>
    <s:definedName name="_xlnm._FilterDatabase" localSheetId="0" hidden="1">'Sheet'!$A$4:$AD$100</s:definedName>
  </s:definedNames>
  <s:calcPr calcId="124519" calcMode="auto" fullCalcOnLoad="1"/>
</s:workbook>
</file>

<file path=xl/sharedStrings.xml><?xml version="1.0" encoding="utf-8"?>
<sst xmlns="http://schemas.openxmlformats.org/spreadsheetml/2006/main" uniqueCount="470">
  <si>
    <t/>
  </si>
  <si>
    <t xml:space="preserve"> № 100П/12</t>
  </si>
  <si>
    <t xml:space="preserve"> № 95 П/12 </t>
  </si>
  <si>
    <t xml:space="preserve"> №1</t>
  </si>
  <si>
    <t xml:space="preserve"> №3</t>
  </si>
  <si>
    <t>% зниження</t>
  </si>
  <si>
    <t>,,</t>
  </si>
  <si>
    <t>01597997</t>
  </si>
  <si>
    <t>03352455</t>
  </si>
  <si>
    <t>05/02</t>
  </si>
  <si>
    <t>09210000-4 Мастильні засоби</t>
  </si>
  <si>
    <t>09310000-5 Електрична енергія</t>
  </si>
  <si>
    <t>09320000-8 Пара, гаряча вода та пов’язана продукція</t>
  </si>
  <si>
    <t>10/02</t>
  </si>
  <si>
    <t>14025417</t>
  </si>
  <si>
    <t>14810000-2 Абразивні вироби</t>
  </si>
  <si>
    <t>1694-Т</t>
  </si>
  <si>
    <t>17/03</t>
  </si>
  <si>
    <t>18140000-2 Аксесуари до робочого одягу</t>
  </si>
  <si>
    <t>18920000-4 Сумки</t>
  </si>
  <si>
    <t>1944318915</t>
  </si>
  <si>
    <t>215</t>
  </si>
  <si>
    <t>2151803607</t>
  </si>
  <si>
    <t>21560766</t>
  </si>
  <si>
    <t>22110000-4 Друковані книги</t>
  </si>
  <si>
    <t>22160000-9 Буклети</t>
  </si>
  <si>
    <t>2232716834</t>
  </si>
  <si>
    <t>22459000-2 Квитки</t>
  </si>
  <si>
    <t>22460000-2 Рекламні матеріали, каталоги товарів та посібники</t>
  </si>
  <si>
    <t>22590485</t>
  </si>
  <si>
    <t>22820000-4 Бланки</t>
  </si>
  <si>
    <t>22979734</t>
  </si>
  <si>
    <t>23293513</t>
  </si>
  <si>
    <t>23822696</t>
  </si>
  <si>
    <t>24001079</t>
  </si>
  <si>
    <t>24200000-6 Барвники та пігменти</t>
  </si>
  <si>
    <t>2458503893</t>
  </si>
  <si>
    <t>25614660</t>
  </si>
  <si>
    <t>2607704876</t>
  </si>
  <si>
    <t>28/02</t>
  </si>
  <si>
    <t>28/02-02</t>
  </si>
  <si>
    <t>2836808619</t>
  </si>
  <si>
    <t>2845612071</t>
  </si>
  <si>
    <t>2945607357</t>
  </si>
  <si>
    <t>30190000-7 Офісне устаткування та приладдя різне</t>
  </si>
  <si>
    <t>30230000-0 Комп’ютерне обладнання</t>
  </si>
  <si>
    <t>3049810919</t>
  </si>
  <si>
    <t>3051305027</t>
  </si>
  <si>
    <t>3055312818</t>
  </si>
  <si>
    <t>3057907336</t>
  </si>
  <si>
    <t>30674051</t>
  </si>
  <si>
    <t>30674051,Приватне акціонерне товариство "Науково-дослідний інститут прикладних інформаційних технологій",Україна</t>
  </si>
  <si>
    <t>31210000-1 Електрична апаратура для комутування та захисту електричних кіл</t>
  </si>
  <si>
    <t>31220000-4 Елементи електричних схем</t>
  </si>
  <si>
    <t>31430000-9 Електричні акумулятори</t>
  </si>
  <si>
    <t>3143814336</t>
  </si>
  <si>
    <t>31520000-7 Світильники та освітлювальна арматура</t>
  </si>
  <si>
    <t>32420000-3 Мережеве обладнання</t>
  </si>
  <si>
    <t>32566318</t>
  </si>
  <si>
    <t>32580000-2 Інформаційне обладнання</t>
  </si>
  <si>
    <t>3353207599</t>
  </si>
  <si>
    <t>33698892</t>
  </si>
  <si>
    <t>34350000-5 Шини для транспортних засобів великої та малої тоннажності</t>
  </si>
  <si>
    <t>34910000-9 Гужові чи ручні вози, інші транспортні засоби з немеханічним приводом, багажні вози та різні запасні частини</t>
  </si>
  <si>
    <t>35120000-1 Системи та пристрої нагляду та охорони</t>
  </si>
  <si>
    <t>35742450</t>
  </si>
  <si>
    <t>36865753</t>
  </si>
  <si>
    <t>3697907456</t>
  </si>
  <si>
    <t>37450000-7 Спортивний інвентар для полів і кортів</t>
  </si>
  <si>
    <t>37533381</t>
  </si>
  <si>
    <t>38340000-0 Прилади для вимірювання величин</t>
  </si>
  <si>
    <t>38430000-8 Детектори та аналізатори</t>
  </si>
  <si>
    <t>38867972</t>
  </si>
  <si>
    <t>38868227</t>
  </si>
  <si>
    <t>39220000-0 Кухонне приладдя, товари для дому та господарства і приладдя для закладів громадського харчування</t>
  </si>
  <si>
    <t>39315753</t>
  </si>
  <si>
    <t>39510000-0 Вироби домашнього текстилю</t>
  </si>
  <si>
    <t>39710000-2 Електричні побутові прилади</t>
  </si>
  <si>
    <t>39720000-5 Неелектричні побутові прилади</t>
  </si>
  <si>
    <t>39830000-9 Продукція для чищення</t>
  </si>
  <si>
    <t>40108871</t>
  </si>
  <si>
    <t>40593519</t>
  </si>
  <si>
    <t>41780038</t>
  </si>
  <si>
    <t>41884537</t>
  </si>
  <si>
    <t>42130000-9 Арматура трубопровідна: крани, вентилі, клапани та подібні пристрої</t>
  </si>
  <si>
    <t>42844144</t>
  </si>
  <si>
    <t>42844212</t>
  </si>
  <si>
    <t>42844212,ТОВ СУМИСТРІМБУД,Україна</t>
  </si>
  <si>
    <t>43395033</t>
  </si>
  <si>
    <t>44110000-4 Конструкційні матеріали</t>
  </si>
  <si>
    <t>44160000-9 Магістралі, трубопроводи, труби, обсадні труби, тюбінги та супутні вироби</t>
  </si>
  <si>
    <t>44170000-2 Плити, листи, стрічки та фольга, пов’язані з конструкційними матеріалами</t>
  </si>
  <si>
    <t>44190000-8 Конструкційні матеріали різні</t>
  </si>
  <si>
    <t>44220000-8 Столярні вироби</t>
  </si>
  <si>
    <t>44244847</t>
  </si>
  <si>
    <t>44320000-9 Кабелі та супутня продукція</t>
  </si>
  <si>
    <t>44330000-2 Будівельні прути, стрижні, дроти та профілі</t>
  </si>
  <si>
    <t>44410000-7 Вироби для ванної кімнати та кухні</t>
  </si>
  <si>
    <t>44420000-0 Будівельні товари</t>
  </si>
  <si>
    <t>44510000-8 Знаряддя</t>
  </si>
  <si>
    <t>44520000-1 Замки, ключі та петлі</t>
  </si>
  <si>
    <t>44530000-4 Кріпильні деталі</t>
  </si>
  <si>
    <t>44598840</t>
  </si>
  <si>
    <t>44620000-2 Радіатори і котли для систем центрального опалення та їх деталі</t>
  </si>
  <si>
    <t>44725954</t>
  </si>
  <si>
    <t>44810000-1 Фарби</t>
  </si>
  <si>
    <t>44830000-7 Мастики, шпаклівки, замазки та розчинники</t>
  </si>
  <si>
    <t>45420000-7 Столярні та теслярні роботи</t>
  </si>
  <si>
    <t>45450000-6 Інші завершальні будівельні роботи</t>
  </si>
  <si>
    <t>45453000-7 Капітальний ремонт і реставрація</t>
  </si>
  <si>
    <t>48160000-7 Пакети програмного забезпечення для бібліотек</t>
  </si>
  <si>
    <t>48440000-4 Пакети програмного забезпечення для фінансового аналізу та бухгалтерського обліку</t>
  </si>
  <si>
    <t>48610000-7 Системи баз даних</t>
  </si>
  <si>
    <t>5</t>
  </si>
  <si>
    <t>5/1</t>
  </si>
  <si>
    <t>50110000-9 Послуги з ремонту і технічного обслуговування мототранспортних засобів і супутнього обладнання</t>
  </si>
  <si>
    <t>50310000-1 Технічне обслуговування і ремонт офісної техніки</t>
  </si>
  <si>
    <t>50320000-4 Послуги з ремонту і технічного обслуговування персональних комп’ютерів</t>
  </si>
  <si>
    <t>64210000-1 Послуги телефонного зв’язку та передачі даних</t>
  </si>
  <si>
    <t>65110000-7 Розподіл води</t>
  </si>
  <si>
    <t>65310000-9 Розподіл електричної енергії</t>
  </si>
  <si>
    <t>65320000-2 Експлуатація електричних установок</t>
  </si>
  <si>
    <t>70220000-9 Послуги з надання в оренду чи лізингу нежитлової нерухомості</t>
  </si>
  <si>
    <t>71320000-7 Послуги з інженерного проектування</t>
  </si>
  <si>
    <t>71520000-9 Послуги з нагляду за виконанням будівельних робіт</t>
  </si>
  <si>
    <t>71630000-3 Послуги з технічного огляду та випробовувань</t>
  </si>
  <si>
    <t>72260000-5 Послуги, пов’язані з програмним забезпеченням</t>
  </si>
  <si>
    <t>72310000-1 Послуги з обробки даних</t>
  </si>
  <si>
    <t>72320000-4 Послуги, пов’язані з базами даних</t>
  </si>
  <si>
    <t>72410000-7 Послуги провайдерів</t>
  </si>
  <si>
    <t>72720000-3 Послуги у сфері глобальних мереж</t>
  </si>
  <si>
    <t>79140000-7 Послуги з юридичної консультації та правового інформування</t>
  </si>
  <si>
    <t>79710000-4 Охоронні послуги</t>
  </si>
  <si>
    <t>80510000-2 Послуги з професійної підготовки спеціалістів</t>
  </si>
  <si>
    <t>80570000-0 Послуги з професійної підготовки у сфері підвищення кваліфікації</t>
  </si>
  <si>
    <t>90215</t>
  </si>
  <si>
    <t>90430000-0 Послуги з відведення стічних вод</t>
  </si>
  <si>
    <t>UA-2025-01-06-005951-a</t>
  </si>
  <si>
    <t>UA-2025-01-06-006035-a</t>
  </si>
  <si>
    <t>UA-2025-01-06-006148-a</t>
  </si>
  <si>
    <t>UA-2025-01-06-006225-a</t>
  </si>
  <si>
    <t>UA-2025-01-06-006281-a</t>
  </si>
  <si>
    <t>UA-2025-01-06-007116-a</t>
  </si>
  <si>
    <t>UA-2025-01-06-007133-a</t>
  </si>
  <si>
    <t>UA-2025-01-06-007148-a</t>
  </si>
  <si>
    <t>UA-2025-01-06-007162-a</t>
  </si>
  <si>
    <t>UA-2025-01-06-007198-a</t>
  </si>
  <si>
    <t>UA-2025-01-06-007208-a</t>
  </si>
  <si>
    <t>UA-2025-01-06-007219-a</t>
  </si>
  <si>
    <t>UA-2025-01-06-007233-a</t>
  </si>
  <si>
    <t>UA-2025-01-06-007242-a</t>
  </si>
  <si>
    <t>UA-2025-01-07-001089-a</t>
  </si>
  <si>
    <t>UA-2025-01-07-001168-a</t>
  </si>
  <si>
    <t>UA-2025-01-07-001676-a</t>
  </si>
  <si>
    <t>UA-2025-01-07-001754-a</t>
  </si>
  <si>
    <t>UA-2025-01-07-001813-a</t>
  </si>
  <si>
    <t>UA-2025-01-07-001869-a</t>
  </si>
  <si>
    <t>UA-2025-01-07-001907-a</t>
  </si>
  <si>
    <t>UA-2025-01-07-001967-a</t>
  </si>
  <si>
    <t>UA-2025-01-07-002090-a</t>
  </si>
  <si>
    <t>UA-2025-01-07-002139-a</t>
  </si>
  <si>
    <t>UA-2025-01-07-002201-a</t>
  </si>
  <si>
    <t>UA-2025-01-07-002267-a</t>
  </si>
  <si>
    <t>UA-2025-01-07-002332-a</t>
  </si>
  <si>
    <t>UA-2025-01-07-002456-a</t>
  </si>
  <si>
    <t>UA-2025-01-07-002494-a</t>
  </si>
  <si>
    <t>UA-2025-01-07-002562-a</t>
  </si>
  <si>
    <t>UA-2025-01-07-002610-a</t>
  </si>
  <si>
    <t>UA-2025-01-07-002792-a</t>
  </si>
  <si>
    <t>UA-2025-01-07-002828-a</t>
  </si>
  <si>
    <t>UA-2025-01-07-002892-a</t>
  </si>
  <si>
    <t>UA-2025-01-07-002939-a</t>
  </si>
  <si>
    <t>UA-2025-01-07-002967-a</t>
  </si>
  <si>
    <t>UA-2025-01-07-003012-a</t>
  </si>
  <si>
    <t>UA-2025-01-07-003077-a</t>
  </si>
  <si>
    <t>UA-2025-01-07-003120-a</t>
  </si>
  <si>
    <t>UA-2025-01-07-003142-a</t>
  </si>
  <si>
    <t>UA-2025-01-07-003168-a</t>
  </si>
  <si>
    <t>UA-2025-01-07-003198-a</t>
  </si>
  <si>
    <t>UA-2025-01-07-003235-a</t>
  </si>
  <si>
    <t>UA-2025-01-07-003259-a</t>
  </si>
  <si>
    <t>UA-2025-01-07-003292-a</t>
  </si>
  <si>
    <t>UA-2025-01-07-003323-a</t>
  </si>
  <si>
    <t>UA-2025-01-07-003382-a</t>
  </si>
  <si>
    <t>UA-2025-01-07-003466-a</t>
  </si>
  <si>
    <t>UA-2025-01-09-006282-a</t>
  </si>
  <si>
    <t>UA-2025-01-16-002005-a</t>
  </si>
  <si>
    <t>UA-2025-01-16-007969-a</t>
  </si>
  <si>
    <t>UA-2025-01-16-008648-a</t>
  </si>
  <si>
    <t>UA-2025-01-16-008942-a</t>
  </si>
  <si>
    <t>UA-2025-01-16-009119-a</t>
  </si>
  <si>
    <t>UA-2025-01-17-005008-a</t>
  </si>
  <si>
    <t>UA-2025-01-20-005932-a</t>
  </si>
  <si>
    <t>UA-2025-01-20-006888-a</t>
  </si>
  <si>
    <t>UA-2025-01-20-007834-a</t>
  </si>
  <si>
    <t>UA-2025-01-23-005616-a</t>
  </si>
  <si>
    <t>UA-2025-01-27-001082-a</t>
  </si>
  <si>
    <t>UA-2025-01-27-001203-a</t>
  </si>
  <si>
    <t>UA-2025-01-28-004996-a</t>
  </si>
  <si>
    <t>UA-2025-01-28-005259-a</t>
  </si>
  <si>
    <t>UA-2025-01-28-005589-a</t>
  </si>
  <si>
    <t>UA-2025-01-28-005897-a</t>
  </si>
  <si>
    <t>UA-2025-02-05-006836-a</t>
  </si>
  <si>
    <t>UA-2025-02-05-008359-a</t>
  </si>
  <si>
    <t>UA-2025-02-10-004259-a</t>
  </si>
  <si>
    <t>UA-2025-02-10-004369-a</t>
  </si>
  <si>
    <t>UA-2025-02-10-004692-a</t>
  </si>
  <si>
    <t>UA-2025-02-10-004899-a</t>
  </si>
  <si>
    <t>UA-2025-02-10-005225-a</t>
  </si>
  <si>
    <t>UA-2025-02-10-007171-a</t>
  </si>
  <si>
    <t>UA-2025-02-13-009252-a</t>
  </si>
  <si>
    <t>UA-2025-02-13-009743-a</t>
  </si>
  <si>
    <t>UA-2025-02-17-003474-a</t>
  </si>
  <si>
    <t>UA-2025-02-17-003818-a</t>
  </si>
  <si>
    <t>UA-2025-02-17-003957-a</t>
  </si>
  <si>
    <t>UA-2025-02-17-004161-a</t>
  </si>
  <si>
    <t>UA-2025-02-17-004289-a</t>
  </si>
  <si>
    <t>UA-2025-02-17-012999-a</t>
  </si>
  <si>
    <t>UA-2025-02-18-007224-a</t>
  </si>
  <si>
    <t>UA-2025-03-03-001580-a</t>
  </si>
  <si>
    <t>UA-2025-03-03-002206-a</t>
  </si>
  <si>
    <t>UA-2025-03-03-004406-a</t>
  </si>
  <si>
    <t>UA-2025-03-03-004528-a</t>
  </si>
  <si>
    <t>UA-2025-03-03-005929-a</t>
  </si>
  <si>
    <t>UA-2025-03-04-002606-a</t>
  </si>
  <si>
    <t>UA-2025-03-04-003495-a</t>
  </si>
  <si>
    <t>UA-2025-03-12-005867-a</t>
  </si>
  <si>
    <t>UA-2025-03-18-002635-a</t>
  </si>
  <si>
    <t>UA-2025-03-18-002869-a</t>
  </si>
  <si>
    <t>UA-2025-03-18-004800-a</t>
  </si>
  <si>
    <t>UA-2025-03-24-001556-a</t>
  </si>
  <si>
    <t>UA-2025-03-25-001374-a</t>
  </si>
  <si>
    <t>UA-2025-03-31-002719-a</t>
  </si>
  <si>
    <t>UAH</t>
  </si>
  <si>
    <t>report-feedback@zakupivli.pro</t>
  </si>
  <si>
    <t>ЄДРПОУ переможця</t>
  </si>
  <si>
    <t>Ідентифікатор закупівлі</t>
  </si>
  <si>
    <t>АКЦІОНЕРНЕ ТОВАРИСТВО "СУМИОБЛЕНЕРГО"</t>
  </si>
  <si>
    <t>АКЦІОНЕРНЕ ТОВАРИСТВО "УКРТЕЛЕКОМ"</t>
  </si>
  <si>
    <t>Акумуляторні батареї</t>
  </si>
  <si>
    <t>Бланк додатку до диплома європейського зразка, диплом бакалавра, диплом магістра</t>
  </si>
  <si>
    <t>Будівельні товари</t>
  </si>
  <si>
    <t>Бур</t>
  </si>
  <si>
    <t>Валюта</t>
  </si>
  <si>
    <t>Виготовлення ти встановлення дверей коридорних приміщень в корпусі філологічного факультету СумДПУ імені А.С. Макаренка, м. Суми вул. Роменська 87</t>
  </si>
  <si>
    <t>Вимикач</t>
  </si>
  <si>
    <t>Всі учасники закупки</t>
  </si>
  <si>
    <t>Відкриті торги з особливостями</t>
  </si>
  <si>
    <t>Вікна з монтажним комплектом</t>
  </si>
  <si>
    <t>Гайка,болт,шуруп,саморіз,заклепки,скоби,шайба</t>
  </si>
  <si>
    <t>Головка,рулетка,лезо,ніж,кий,секатор,засувка,ручка на палці,пензель,мінівалик,пістолет для піни,ручка для мінівалика,шпагат,заклепки,біта,комплект ручок</t>
  </si>
  <si>
    <t>Гофра</t>
  </si>
  <si>
    <t>Гіпсокартон</t>
  </si>
  <si>
    <t>ДЕРЖАВНЕ ПІДПРИЄМСТВО "ІНФОРЕСУРС"</t>
  </si>
  <si>
    <t>ДЕРЖАВНЕ ПІДПРИЄМСТВО "ДІЯ"</t>
  </si>
  <si>
    <t>ДК 021:2015-22110000-4 Друковані книги (Книги) для поповнення бібліотечного фонду</t>
  </si>
  <si>
    <t>Дата закінчення процедури</t>
  </si>
  <si>
    <t>Дата проведення аукціону або розгляду</t>
  </si>
  <si>
    <t>Дата публікації закупівлі</t>
  </si>
  <si>
    <t>Диск відрізний</t>
  </si>
  <si>
    <t>Доступ в режимі он-лайн до електронних баз наукової та науково-технічної інформації,інформаційного ресурсу Експертус Кадри за рівнем VIP 12 міс.,з 01.02.2025 https://ek.expertus.com.ua/</t>
  </si>
  <si>
    <t>Доступ до електронної бази даних навчальних видань по телекомунікаційній мережі Інтернет, (далі ЕБД), за цінами та у кількості, що зазначені в специфікації (Додаток №1 ) до договору, що є його невід`ємною частиною</t>
  </si>
  <si>
    <t>Доступ до мережі Інтернет</t>
  </si>
  <si>
    <t>Друкована книга "Кузікова Світлана Борисівна:біобібліографічний покажчик"</t>
  </si>
  <si>
    <t>Друкована книга «Звіт ректора про виконання умов контракту,цільових показників та умов колективного договору за 2024 рік»</t>
  </si>
  <si>
    <t>Дюбель,рейка,кріплення</t>
  </si>
  <si>
    <t>ЕКО СУМКА</t>
  </si>
  <si>
    <t>Електрична енергія для потреб гуртожитків з розподілом</t>
  </si>
  <si>
    <t>Електронні комунікаційні послуги Бізнес-мережі</t>
  </si>
  <si>
    <t>Жалюзі вертикальні</t>
  </si>
  <si>
    <t>Жорсткий диск,накопичувач</t>
  </si>
  <si>
    <t>Закупівля без використання електронної системи</t>
  </si>
  <si>
    <t>Замок,циліндр,корпус замка,засувка</t>
  </si>
  <si>
    <t>Засіб миючий,мило</t>
  </si>
  <si>
    <t>Звіт створено 28 квітня в 11:52 з використанням http://zakupivli.pro</t>
  </si>
  <si>
    <t>Змішувач,сифон</t>
  </si>
  <si>
    <t>КОМУНАЛЬНЕ ПІДПРИЄМСТВО "МІСЬКВОДОКАНАЛ" СУМСЬКОЇ МІСЬКОЇ РАДИ</t>
  </si>
  <si>
    <t>Кабель силовий</t>
  </si>
  <si>
    <t xml:space="preserve">Капітальний ремонт коридору 3-го поверху в корпусі філологічного факультета СумДПУ імені А.С.Макаренка, м. Суми, вул. Роменська, 87 </t>
  </si>
  <si>
    <t>Капітальний ремонт підвальних приміщень з пристосування їх як найпростішого укриття в будівлі Гуртожитку № 4 СумДПУ імені А.С.Макаренка за адресою: м.Суми, вул. Роменська, 93:Капітальний ремонт підвальних приміщень з пристосування їх як найпростішого укриття в будівлі Гуртожитку № 4 СумДПУ імені А.С.Макаренка за адресою: м.Суми, вул. Роменська, 93</t>
  </si>
  <si>
    <t xml:space="preserve">Квартальний календар на 2025 рік </t>
  </si>
  <si>
    <t>Класифікатор</t>
  </si>
  <si>
    <t>Колесо,колодка</t>
  </si>
  <si>
    <t>Комплект газовий,газова гармата</t>
  </si>
  <si>
    <t>Комутатор мережевий,точка доступу</t>
  </si>
  <si>
    <t>Конвектор,електроконвектор,панель теплова</t>
  </si>
  <si>
    <t>Коробка установочна,розетка,коробка розподільча,клемник,короб</t>
  </si>
  <si>
    <t>Котел твердопаливний потужністю 20 Квт з монтажним комплектом</t>
  </si>
  <si>
    <t>Кран,коліно,монокран</t>
  </si>
  <si>
    <t>Кількість запрошених постачальників</t>
  </si>
  <si>
    <t>Кількість одиниць</t>
  </si>
  <si>
    <t>Кількість учасників аукціону</t>
  </si>
  <si>
    <t>Лабораторне обладнання</t>
  </si>
  <si>
    <t>Лазерні принтери</t>
  </si>
  <si>
    <t>Муфта,трійник,коліно,американка,труба,трап</t>
  </si>
  <si>
    <t>НАУКОВО-ВИРОБНИЧЕ КОМЕРЦІЙНЕ ПРИВАТНЕ ПІДПРИЄМСТВО "СПЕКТР-АС"</t>
  </si>
  <si>
    <t>НАУКОВО-ПРОМИСЛОВЕ ПІДПРИЄМСТВО "КВАЛІТЕТ" /У ФОРМІ ТОВАРИСТВА З ОБМЕЖЕНОЮ ВІДПОВІДАЛЬНІСТЮ/</t>
  </si>
  <si>
    <t>НЕЛІН ВАЛЕРІЙ ВАСИЛЬОВИЧ</t>
  </si>
  <si>
    <t>Навчання та перевірка знань з Правил безпечної експлуатації електроустановок споживачів</t>
  </si>
  <si>
    <t>Навчання та перевірка знань правил безпечної експлуатації електроустановок споживачів</t>
  </si>
  <si>
    <t>Назва потенційного переможця (з найменшою ціною)</t>
  </si>
  <si>
    <t>Назва товару</t>
  </si>
  <si>
    <t>Насадка,картридж газовий,пакети для сміття</t>
  </si>
  <si>
    <t>Номер договору</t>
  </si>
  <si>
    <t>Обладнання для відеоспостереження</t>
  </si>
  <si>
    <t>Очікувана вартість, грн</t>
  </si>
  <si>
    <t>Очікувана вартість, одиниця.</t>
  </si>
  <si>
    <t>ПІДПРИЄМСТВО "МАГНАТ" ГРОМАДСЬКОЇ ОРГАНІЗАЦІЇ "ХАРКІВСЬКА ОБЛАСНА РАДА ВСЕУКРАЇНСЬКОЇ ОРГАНІЗАЦІЇ СОЮЗ ОСІБ З ІНВАЛІДНІСТЮ УКРАЇНИ"</t>
  </si>
  <si>
    <t>ПОЛТАВСЬКИЙ УНІВЕРСИТЕТ ЕКОНОМІКИ І ТОРГІВЛІ</t>
  </si>
  <si>
    <t>ПРИВАТНА ФІРМА "ВИДАВНИЦТВО "УНІВЕРСИТЕТСЬКА КНИГА"</t>
  </si>
  <si>
    <t>Пакети оновлення (компоненти) до КП "M.E.Doc"</t>
  </si>
  <si>
    <t>Папір для друку А4 (Примітки:Закупівля здійснюється без застосування відкритих торгів для закупівлі товару відповідно до абзацу 2 підпункту 19 пункту 13 Особливостей)</t>
  </si>
  <si>
    <t>Пигмент</t>
  </si>
  <si>
    <t>Плита OSB</t>
  </si>
  <si>
    <t>Показник напруги</t>
  </si>
  <si>
    <t>Покриття для підлоги</t>
  </si>
  <si>
    <t>Посилання на тендер</t>
  </si>
  <si>
    <t>Послуги використання Системи електронної взаємодії органів виконавчої влади версії 2.0 (далі-СЕВ ОВВ) у відповідності до обраного ним тарифного плану</t>
  </si>
  <si>
    <t>Послуги з адміністрування (обслуговування) програмного забезпечення, а саме: постачання програмної продукції засобами мережі Інтернет та доступу до WEB-сервера і бази даних комп`ютерної програми ІАСУ-Р, її використання, оновлення і технічну підтримку</t>
  </si>
  <si>
    <t>Послуги з вимірювань електрообладнання</t>
  </si>
  <si>
    <t>Послуги з випробування захисних засобів та електроінструменту</t>
  </si>
  <si>
    <t>Послуги з обробки даних, видачі сертифікатів, перевидачі до закінчення строку чинності такого сертифікату та їх обслуговування</t>
  </si>
  <si>
    <t>Послуги з передавання даних і повідомлень (електронні комунікаційні послуги)</t>
  </si>
  <si>
    <t>Послуги з поточного ремонту і технічного обслуговування персональних комп’ютерів</t>
  </si>
  <si>
    <t>Послуги з підтримання доступу Замовника, його відокремленого структурного підрозділу до ЄДЕБО з метою своєчасного внесення повних та достовірних відомостей і даних щодо Замовника - суб’єкта освітньої діяльності (надавача освітніх послуг) і його здобувачів освітніх послуг, оброблення та постійного підтримання зазначеної інформації в актуальному стані у встановленому порядку, а також послуги із забезпечення постійного відображення в Реєстрі суб’єктів освітньої діяльності ЄДЕБО інформації про Замовника, його відокремлений структурний підрозділ</t>
  </si>
  <si>
    <t>Послуги з розподілу електричної енергії та супутні послуги (послуги із забезпечення перетікань реактивної електричної енергії)</t>
  </si>
  <si>
    <t>Послуги з сервісного технічного обслуговування, поточного та непередбачуваного ремонту транспортних засобів,що належать Замовникові</t>
  </si>
  <si>
    <t xml:space="preserve">Послуги з централізованого водовідведення для потреб гуртожитків </t>
  </si>
  <si>
    <t xml:space="preserve">Послуги з централізованого водовідведення для потреб учбових корпусів </t>
  </si>
  <si>
    <t xml:space="preserve">Послуги з централізованого водопостачання для потреб гуртожитків </t>
  </si>
  <si>
    <t xml:space="preserve">Послуги з централізованого водопостачання для учбових  корпусів </t>
  </si>
  <si>
    <t>Послуги з інформаційно-технічного обслуговування програмного забезпечення та технічних засобів Замовника, які забезпечують діяльність Наукової Бібліотеки</t>
  </si>
  <si>
    <t>Послуги сторонніх фахівців (консультаційні послуги з питань публічних закупівель)</t>
  </si>
  <si>
    <t>Поточний ремонт 3-го поверху корпусу філологічного факультета Сумського державного педагогічного університету імені А. С. Макаренка за адресою: м. Суми, вул. Роменська, 87 (встановлення металопластикових конструкцій)</t>
  </si>
  <si>
    <t>Поточний ремонт по встановленню металопластикових конструкцій на 3-му поверсі філологічного факультета Сумського державного педагогічного університету імені А. С. Макаренка за адресою: м. Суми, вул. Роменська, 87</t>
  </si>
  <si>
    <t>Приватне акціонерне товариство "Науково-дослідний інститут прикладних інформаційних технологій"</t>
  </si>
  <si>
    <t>Причина скасування закупівлі</t>
  </si>
  <si>
    <t>Пропозиція потенційного переможця (з найменшою ціною) грн</t>
  </si>
  <si>
    <t>Пропозиція потенційного переможця (з найменшою ціною) за одиницю грн</t>
  </si>
  <si>
    <t>Профорієнтаційний блокнот та профорієнтаційна листівка</t>
  </si>
  <si>
    <t>Профіль</t>
  </si>
  <si>
    <t>Піна,змивка для піни,органічний розчинник,сатенгипс,шпаклівка</t>
  </si>
  <si>
    <t>Реле,гніздо з заземленням</t>
  </si>
  <si>
    <t>Ремонтно-будівельні роботи. Послуги по доставці виконавців робіт</t>
  </si>
  <si>
    <t>Реєстратор та камери для відеоспостереження</t>
  </si>
  <si>
    <t>Розробка проектної документації по об’єкту:"Капітальний ремонт коридору 3-го поверху в корпусі філологічного факультета СумДПУ імені А.С.Макаренка, м. Суми, вул. Роменська, 87</t>
  </si>
  <si>
    <t>Рукавички,кросівки робочі</t>
  </si>
  <si>
    <t>Сантехнічні вироби</t>
  </si>
  <si>
    <t>Світильник</t>
  </si>
  <si>
    <t>Спортивне знаряддя</t>
  </si>
  <si>
    <t>Спостереження за станом та технічне обслуговування сигналізації</t>
  </si>
  <si>
    <t>Статус</t>
  </si>
  <si>
    <t>Статус договору</t>
  </si>
  <si>
    <t>Строкове платне користування майно, що зазначене у Додатку №1 до Договору</t>
  </si>
  <si>
    <t>Стрічка,прокладка,плита,брус</t>
  </si>
  <si>
    <t>Студентські квитки державного зразка:Студентські квитки державного зразка</t>
  </si>
  <si>
    <t>Сума зниження грн</t>
  </si>
  <si>
    <t>ТОВ СУМИСТРІМБУД</t>
  </si>
  <si>
    <t>ТОВАРИСТВО З ОБМЕЖЕНОЮ ВІДПОВІДАЛЬНІСТЮ "АРТЕМОН"</t>
  </si>
  <si>
    <t>ТОВАРИСТВО З ОБМЕЖЕНОЮ ВІДПОВІДАЛЬНІСТЮ "ВІКОМ ТРЕЙДІНГ"</t>
  </si>
  <si>
    <t>ТОВАРИСТВО З ОБМЕЖЕНОЮ ВІДПОВІДАЛЬНІСТЮ "ГАЛВІС"</t>
  </si>
  <si>
    <t>ТОВАРИСТВО З ОБМЕЖЕНОЮ ВІДПОВІДАЛЬНІСТЮ "ДІДЖІ СОЛЮШНС"</t>
  </si>
  <si>
    <t>ТОВАРИСТВО З ОБМЕЖЕНОЮ ВІДПОВІДАЛЬНІСТЮ "ЕНЕРА СУМИ"</t>
  </si>
  <si>
    <t>ТОВАРИСТВО З ОБМЕЖЕНОЮ ВІДПОВІДАЛЬНІСТЮ "ЛЛК-ГРУП"</t>
  </si>
  <si>
    <t>ТОВАРИСТВО З ОБМЕЖЕНОЮ ВІДПОВІДАЛЬНІСТЮ "МЕДПРИНТ"</t>
  </si>
  <si>
    <t>ТОВАРИСТВО З ОБМЕЖЕНОЮ ВІДПОВІДАЛЬНІСТЮ "НАВЧАЛЬНО - ВИРОБНИЧИЙ ЦЕНТР "ПЛАНЕТА ЗНАНЬ"</t>
  </si>
  <si>
    <t>ТОВАРИСТВО З ОБМЕЖЕНОЮ ВІДПОВІДАЛЬНІСТЮ "НАВЧАЛЬНО-КОНСАЛТИНГОВИЙ ЦЕНТР "ЗАКУПІВЛІ"</t>
  </si>
  <si>
    <t>ТОВАРИСТВО З ОБМЕЖЕНОЮ ВІДПОВІДАЛЬНІСТЮ "СУМИСТРІМБУД"</t>
  </si>
  <si>
    <t>ТОВАРИСТВО З ОБМЕЖЕНОЮ ВІДПОВІДАЛЬНІСТЮ "СУМИТЕПЛОЕНЕРГО"</t>
  </si>
  <si>
    <t>ТОВАРИСТВО З ОБМЕЖЕНОЮ ВІДПОВІДАЛЬНІСТЮ "ТАНДЕМ-ЛМ"</t>
  </si>
  <si>
    <t>ТОВАРИСТВО З ОБМЕЖЕНОЮ ВІДПОВІДАЛЬНІСТЮ "ЦЕНТР СЕРТИФІКАЦІЇ КЛЮЧІВ "УКРАЇНА"</t>
  </si>
  <si>
    <t>ТОВАРИСТВО З ОБМЕЖЕНОЮ ВІДПОВІДАЛЬНІСТЮ «ЕКСПЕРТУС ТЕК»</t>
  </si>
  <si>
    <t>ТОВАРИСТВО З ОБМЕЖЕНОЮ ВІДПОВІДАЛЬНІСТЮ «ПАВЛАБОР»</t>
  </si>
  <si>
    <t>Теплова енергія</t>
  </si>
  <si>
    <t>Технічне обслуговування і поточний ремонт офісної техніки</t>
  </si>
  <si>
    <t>Технічний нагляд по об'єкту: Капітальний ремонт коридору 3-го поверху в корпусі філологічного факультета СумДПУ імені А.С.Макаренка, м. Суми, вул. Роменська, 87</t>
  </si>
  <si>
    <t>Технічний нагляд по об'єкту: Капітальний ремонт підвальних приміщень з пристосування їх як найпростішого укриття в будівлі Гуртожитку № 4 СумДПУ імені А.С.Макаренка за адресою: м.Суми, вул. Роменська, 93</t>
  </si>
  <si>
    <t>Тип процедури</t>
  </si>
  <si>
    <t>Тосол,омивач,олива,смазка,мастило,розморожувач замків</t>
  </si>
  <si>
    <t>Труба,муфта,хомут,гофра,трійник,шланг,редукція,ревізія,кріплення</t>
  </si>
  <si>
    <t>УПРАВЛІННЯ ПОЛІЦІЇ ОХОРОНИ В СУМСЬКІЙ ОБЛАСТІ</t>
  </si>
  <si>
    <t>Укладення договору до</t>
  </si>
  <si>
    <t>Укладення договору з</t>
  </si>
  <si>
    <t>Участь у курсі "Військовий облік на підприємствах.СТАНДАРТ"</t>
  </si>
  <si>
    <t>ФІЛІЯ "СУМСЬКИЙ МІСЬКИЙ РАЙОН ЕЛЕКТРИЧНИХ МЕРЕЖ" АКЦІОНЕРНОГО ТОВАРИСТВА "СУМИОБЛЕНЕРГО"</t>
  </si>
  <si>
    <t>ФОП ВЛАСЕНКО АНДРІЙ ГРИГОРОВИЧ</t>
  </si>
  <si>
    <t>ФОП ГОЛОХВОСТ ЄВГЕН ОЛЕКСАНДРОВИЧ</t>
  </si>
  <si>
    <t>ФОП ДВОРНИК РОМАН ІВАНОВИЧ</t>
  </si>
  <si>
    <t>ФОП КАНАТОВ ВІТАЛІЙ ЄВГЕНІЙОВИЧ</t>
  </si>
  <si>
    <t>ФОП ЛЮТОВ ВОЛОДИМИР АНАТОЛІЙОВИЧ</t>
  </si>
  <si>
    <t>ФОП МИХАЙЛЕНКО ЮРІЙ МИКОЛАЙОВИЧ</t>
  </si>
  <si>
    <t>ФОП НЕЛІН ВАЛЕРІЙ ВАСИЛЬОВИЧ</t>
  </si>
  <si>
    <t>ФОП ПРИХОДЬКО ЕДУАРД ОЛЕКСІЙОВИЧ</t>
  </si>
  <si>
    <t>ФОП ПРИХОЖАЙ ОЛЕГ ЛЕОНІДОВИЧ</t>
  </si>
  <si>
    <t>ФОП ПРОКОПЕНКО ВАЛЕНТИНА ІВАНІВНА</t>
  </si>
  <si>
    <t>ФОП РИХОЖАЙ ОЛЕГ ЛЕОНІДОВИЧ</t>
  </si>
  <si>
    <t>ФОП Співак Олексій Віталійович</t>
  </si>
  <si>
    <t>ФОП Сушицька Інна Вікторівна</t>
  </si>
  <si>
    <t>ФОП ТРУШИН ОЛЕКСАНДР ВІКТОРОВИЧ</t>
  </si>
  <si>
    <t>ФОП ЦЬОМА СЕРГІЙ ПЕТРОВИЧ</t>
  </si>
  <si>
    <t>Фактична сума договору</t>
  </si>
  <si>
    <t>Фактичний переможець</t>
  </si>
  <si>
    <t>Фарба</t>
  </si>
  <si>
    <t>Фарба латексна</t>
  </si>
  <si>
    <t>Фізична особа-підприємець Кушнерьов Олександр Сергійович</t>
  </si>
  <si>
    <t>ХАРКІВСЬКА ФІЛІЯ АКЦІОНЕРНОГО ТОВАРИСТВА "УКРТЕЛЕКОМ"</t>
  </si>
  <si>
    <t>Шини для автомобільного транспорту</t>
  </si>
  <si>
    <t>Якщо ви маєте пропозицію чи побажання щодо покращення цього звіту, напишіть нам, будь ласка:</t>
  </si>
  <si>
    <t>активна</t>
  </si>
  <si>
    <t>активний</t>
  </si>
  <si>
    <t>завершений</t>
  </si>
  <si>
    <t>завершено</t>
  </si>
  <si>
    <t>закритий</t>
  </si>
  <si>
    <t>кілька позицій</t>
  </si>
  <si>
    <t>очікує підпису</t>
  </si>
  <si>
    <t>№</t>
  </si>
  <si>
    <t>№ 01/25СП</t>
  </si>
  <si>
    <t>№ 01П\01</t>
  </si>
  <si>
    <t>№ 02125510/25/1</t>
  </si>
  <si>
    <t>№ 0321</t>
  </si>
  <si>
    <t>№ 041П/03</t>
  </si>
  <si>
    <t>№ 04П/03</t>
  </si>
  <si>
    <t>№ 100П/12</t>
  </si>
  <si>
    <t xml:space="preserve">№ 101П/12 </t>
  </si>
  <si>
    <t>№ 102 П/12</t>
  </si>
  <si>
    <t>№ 102 П1/2</t>
  </si>
  <si>
    <t>№ 102П/12</t>
  </si>
  <si>
    <t>№ 102П1/2</t>
  </si>
  <si>
    <t xml:space="preserve">№ 103 П/12 </t>
  </si>
  <si>
    <t xml:space="preserve">№ 104П/12 </t>
  </si>
  <si>
    <t xml:space="preserve">№ 105П/12 </t>
  </si>
  <si>
    <t>№ 106 П/12</t>
  </si>
  <si>
    <t>№ 107 П/12</t>
  </si>
  <si>
    <t>№ 17-0573-25-53</t>
  </si>
  <si>
    <t>№ 2012</t>
  </si>
  <si>
    <t>№ 2025-178/06485</t>
  </si>
  <si>
    <t>№ 2025-СЕВОВВ-ЗП-937-Б</t>
  </si>
  <si>
    <t>№ 250101-01</t>
  </si>
  <si>
    <t>№ 300400259</t>
  </si>
  <si>
    <t>№ 31</t>
  </si>
  <si>
    <t>№ 32</t>
  </si>
  <si>
    <t>№ 598302/12-1409</t>
  </si>
  <si>
    <t xml:space="preserve">№ 5983021/2-1408 </t>
  </si>
  <si>
    <t>№ 63S000-69/25</t>
  </si>
  <si>
    <t>№ 92П/12</t>
  </si>
  <si>
    <t>№ 93 П/12</t>
  </si>
  <si>
    <t>№ 94 П/12</t>
  </si>
  <si>
    <t>№ 96 П/12</t>
  </si>
  <si>
    <t>№ 97 П/12</t>
  </si>
  <si>
    <t>№ 97 П1/2</t>
  </si>
  <si>
    <t>№ 98 П/12</t>
  </si>
  <si>
    <t>№ 99 П/12</t>
  </si>
  <si>
    <t>№01/М</t>
  </si>
  <si>
    <t>№02/25СП</t>
  </si>
  <si>
    <t>№02П/02</t>
  </si>
  <si>
    <t>№03П/02</t>
  </si>
  <si>
    <t>№0412</t>
  </si>
  <si>
    <t>№04П/02</t>
  </si>
  <si>
    <t>№05П/03</t>
  </si>
  <si>
    <t>№080125/1</t>
  </si>
  <si>
    <t>№1000473751</t>
  </si>
  <si>
    <t>№1000562716</t>
  </si>
  <si>
    <t>№1125</t>
  </si>
  <si>
    <t>№17/03-02</t>
  </si>
  <si>
    <t>№2</t>
  </si>
  <si>
    <t>№21</t>
  </si>
  <si>
    <t>№3</t>
  </si>
  <si>
    <t>№33</t>
  </si>
  <si>
    <t>№57</t>
  </si>
  <si>
    <t>№96 П/12</t>
  </si>
</sst>
</file>

<file path=xl/styles.xml><?xml version="1.0" encoding="utf-8"?>
<styleSheet xmlns="http://schemas.openxmlformats.org/spreadsheetml/2006/main">
  <numFmts count="3">
    <numFmt numFmtId="165" formatCode="yyyy-mm-dd"/>
    <numFmt numFmtId="166" formatCode="dd.mm.yyyy"/>
    <numFmt numFmtId="167" formatCode="dd.mm.yyyy hh:mm"/>
  </numFmts>
  <fonts count="4">
    <font>
      <sz val="11"/>
      <color theme="1"/>
      <name val="Calibri"/>
      <family val="2"/>
      <scheme val="minor"/>
    </font>
    <font>
      <sz val="10.0"/>
      <color rgb="00000000"/>
      <name val="Arial"/>
      <family val="2"/>
    </font>
    <font>
      <sz val="10.0"/>
      <color rgb="0000FF"/>
      <name val="Arial"/>
      <family val="2"/>
    </font>
    <font>
      <sz val="10.0"/>
      <color rgb="FFFFFF"/>
      <name val="Arial"/>
      <family val="2"/>
      <b/>
    </font>
  </fonts>
  <fills count="3">
    <fill>
      <patternFill patternType="none"/>
    </fill>
    <fill>
      <patternFill patternType="gray125"/>
    </fill>
    <fill>
      <patternFill patternType="solid">
        <fgColor rgb="008000"/>
      </patternFill>
    </fill>
  </fills>
  <borders count="2">
    <border>
      <left/>
      <right/>
      <top/>
      <bottom/>
      <diagonal/>
    </border>
    <border>
      <left style="medium">
        <color rgb="FFFFFF"/>
      </left>
      <right style="medium">
        <color rgb="FFFFFF"/>
      </right>
      <top style="medium">
        <color rgb="FFFFFF"/>
      </top>
      <bottom style="medium">
        <color rgb="FFFFFF"/>
      </bottom>
      <diagonal/>
    </border>
  </borders>
  <cellStyleXfs count="1">
    <xf numFmtId="0" fontId="0" fillId="0" borderId="0"/>
  </cellStyleXfs>
  <cellXfs count="12">
    <xf numFmtId="0" fontId="0" fillId="0" xfId="0" borderId="0"/>
    <xf numFmtId="0" fontId="1" fillId="0" xfId="0" borderId="0" applyFont="1"/>
    <xf numFmtId="0" fontId="2" fillId="0" xfId="0" borderId="0" applyFont="1"/>
    <xf numFmtId="0" fontId="3" fillId="2" xfId="0" borderId="1" applyFont="1" applyBorder="1" applyFill="1" applyAlignment="1">
      <alignment horizontal="center" wrapText="1"/>
    </xf>
    <xf numFmtId="1" fontId="1" fillId="0" xfId="0" borderId="0" applyFont="1" applyNumberFormat="1"/>
    <xf numFmtId="0" fontId="1" fillId="0" xfId="0" borderId="0" applyFont="1" applyAlignment="1">
      <alignment wrapText="1"/>
    </xf>
    <xf numFmtId="165" fontId="0" fillId="0" xfId="0" borderId="0" applyNumberFormat="1"/>
    <xf numFmtId="166" fontId="1" fillId="0" xfId="0" borderId="0" applyFont="1" applyNumberFormat="1"/>
    <xf numFmtId="4" fontId="1" fillId="0" xfId="0" borderId="0" applyFont="1" applyNumberFormat="1"/>
    <xf numFmtId="0" fontId="2" fillId="0" xfId="0" borderId="0" applyFont="1" applyAlignment="1">
      <alignment wrapText="1"/>
    </xf>
    <xf numFmtId="167" fontId="1" fillId="0" xfId="0" borderId="0" applyFont="1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ns0:Relationships xmlns:ns0="http://schemas.openxmlformats.org/package/2006/relationships">
  <ns0:Relationship Id="rId1" Target="worksheets/sheet1.xml" Type="http://schemas.openxmlformats.org/officeDocument/2006/relationships/worksheet"/>
  <ns0:Relationship Id="rId2" Target="sharedStrings.xml" Type="http://schemas.openxmlformats.org/officeDocument/2006/relationships/sharedStrings"/>
  <ns0:Relationship Id="rId3" Target="styles.xml" Type="http://schemas.openxmlformats.org/officeDocument/2006/relationships/styles"/>
  <ns0:Relationship Id="rId4" Target="theme/theme1.xml" Type="http://schemas.openxmlformats.org/officeDocument/2006/relationships/theme"/>
</ns0: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ns0:Relationships xmlns:ns0="http://schemas.openxmlformats.org/package/2006/relationships">
  <ns0:Relationship Id="rId1" Type="http://schemas.openxmlformats.org/officeDocument/2006/relationships/hyperlink" Target="mailto:report-feedback@zakupivli.pro" TargetMode="External"/>
  <ns0:Relationship Id="rId2" Type="http://schemas.openxmlformats.org/officeDocument/2006/relationships/hyperlink" Target="https://my.zakupivli.pro/remote/dispatcher/state_purchase_lot_view/1521951" TargetMode="External"/>
  <ns0:Relationship Id="rId3" Type="http://schemas.openxmlformats.org/officeDocument/2006/relationships/hyperlink" Target="https://my.zakupivli.pro/remote/dispatcher/state_purchase_lot_view/1552267" TargetMode="External"/>
  <ns0:Relationship Id="rId4" Type="http://schemas.openxmlformats.org/officeDocument/2006/relationships/hyperlink" Target="https://my.zakupivli.pro/remote/dispatcher/state_purchase_view/56367724" TargetMode="External"/>
  <ns0:Relationship Id="rId5" Type="http://schemas.openxmlformats.org/officeDocument/2006/relationships/hyperlink" Target="https://my.zakupivli.pro/remote/dispatcher/state_purchase_view/56367972" TargetMode="External"/>
  <ns0:Relationship Id="rId6" Type="http://schemas.openxmlformats.org/officeDocument/2006/relationships/hyperlink" Target="https://my.zakupivli.pro/remote/dispatcher/state_purchase_view/56368213" TargetMode="External"/>
  <ns0:Relationship Id="rId7" Type="http://schemas.openxmlformats.org/officeDocument/2006/relationships/hyperlink" Target="https://my.zakupivli.pro/remote/dispatcher/state_purchase_view/56368384" TargetMode="External"/>
  <ns0:Relationship Id="rId8" Type="http://schemas.openxmlformats.org/officeDocument/2006/relationships/hyperlink" Target="https://my.zakupivli.pro/remote/dispatcher/state_purchase_view/56368514" TargetMode="External"/>
  <ns0:Relationship Id="rId9" Type="http://schemas.openxmlformats.org/officeDocument/2006/relationships/hyperlink" Target="https://my.zakupivli.pro/remote/dispatcher/state_purchase_view/56370175" TargetMode="External"/>
  <ns0:Relationship Id="rId10" Type="http://schemas.openxmlformats.org/officeDocument/2006/relationships/hyperlink" Target="https://my.zakupivli.pro/remote/dispatcher/state_purchase_view/56370210" TargetMode="External"/>
  <ns0:Relationship Id="rId11" Type="http://schemas.openxmlformats.org/officeDocument/2006/relationships/hyperlink" Target="https://my.zakupivli.pro/remote/dispatcher/state_purchase_view/56370226" TargetMode="External"/>
  <ns0:Relationship Id="rId12" Type="http://schemas.openxmlformats.org/officeDocument/2006/relationships/hyperlink" Target="https://my.zakupivli.pro/remote/dispatcher/state_purchase_view/56370251" TargetMode="External"/>
  <ns0:Relationship Id="rId13" Type="http://schemas.openxmlformats.org/officeDocument/2006/relationships/hyperlink" Target="https://my.zakupivli.pro/remote/dispatcher/state_purchase_view/56370316" TargetMode="External"/>
  <ns0:Relationship Id="rId14" Type="http://schemas.openxmlformats.org/officeDocument/2006/relationships/hyperlink" Target="https://my.zakupivli.pro/remote/dispatcher/state_purchase_view/56370347" TargetMode="External"/>
  <ns0:Relationship Id="rId15" Type="http://schemas.openxmlformats.org/officeDocument/2006/relationships/hyperlink" Target="https://my.zakupivli.pro/remote/dispatcher/state_purchase_view/56370361" TargetMode="External"/>
  <ns0:Relationship Id="rId16" Type="http://schemas.openxmlformats.org/officeDocument/2006/relationships/hyperlink" Target="https://my.zakupivli.pro/remote/dispatcher/state_purchase_view/56370381" TargetMode="External"/>
  <ns0:Relationship Id="rId17" Type="http://schemas.openxmlformats.org/officeDocument/2006/relationships/hyperlink" Target="https://my.zakupivli.pro/remote/dispatcher/state_purchase_view/56370404" TargetMode="External"/>
  <ns0:Relationship Id="rId18" Type="http://schemas.openxmlformats.org/officeDocument/2006/relationships/hyperlink" Target="https://my.zakupivli.pro/remote/dispatcher/state_purchase_view/56374194" TargetMode="External"/>
  <ns0:Relationship Id="rId19" Type="http://schemas.openxmlformats.org/officeDocument/2006/relationships/hyperlink" Target="https://my.zakupivli.pro/remote/dispatcher/state_purchase_view/56374405" TargetMode="External"/>
  <ns0:Relationship Id="rId20" Type="http://schemas.openxmlformats.org/officeDocument/2006/relationships/hyperlink" Target="https://my.zakupivli.pro/remote/dispatcher/state_purchase_view/56375507" TargetMode="External"/>
  <ns0:Relationship Id="rId21" Type="http://schemas.openxmlformats.org/officeDocument/2006/relationships/hyperlink" Target="https://my.zakupivli.pro/remote/dispatcher/state_purchase_view/56375730" TargetMode="External"/>
  <ns0:Relationship Id="rId22" Type="http://schemas.openxmlformats.org/officeDocument/2006/relationships/hyperlink" Target="https://my.zakupivli.pro/remote/dispatcher/state_purchase_view/56375822" TargetMode="External"/>
  <ns0:Relationship Id="rId23" Type="http://schemas.openxmlformats.org/officeDocument/2006/relationships/hyperlink" Target="https://my.zakupivli.pro/remote/dispatcher/state_purchase_view/56375990" TargetMode="External"/>
  <ns0:Relationship Id="rId24" Type="http://schemas.openxmlformats.org/officeDocument/2006/relationships/hyperlink" Target="https://my.zakupivli.pro/remote/dispatcher/state_purchase_view/56376061" TargetMode="External"/>
  <ns0:Relationship Id="rId25" Type="http://schemas.openxmlformats.org/officeDocument/2006/relationships/hyperlink" Target="https://my.zakupivli.pro/remote/dispatcher/state_purchase_view/56376156" TargetMode="External"/>
  <ns0:Relationship Id="rId26" Type="http://schemas.openxmlformats.org/officeDocument/2006/relationships/hyperlink" Target="https://my.zakupivli.pro/remote/dispatcher/state_purchase_view/56376443" TargetMode="External"/>
  <ns0:Relationship Id="rId27" Type="http://schemas.openxmlformats.org/officeDocument/2006/relationships/hyperlink" Target="https://my.zakupivli.pro/remote/dispatcher/state_purchase_view/56376532" TargetMode="External"/>
  <ns0:Relationship Id="rId28" Type="http://schemas.openxmlformats.org/officeDocument/2006/relationships/hyperlink" Target="https://my.zakupivli.pro/remote/dispatcher/state_purchase_view/56376737" TargetMode="External"/>
  <ns0:Relationship Id="rId29" Type="http://schemas.openxmlformats.org/officeDocument/2006/relationships/hyperlink" Target="https://my.zakupivli.pro/remote/dispatcher/state_purchase_view/56376847" TargetMode="External"/>
  <ns0:Relationship Id="rId30" Type="http://schemas.openxmlformats.org/officeDocument/2006/relationships/hyperlink" Target="https://my.zakupivli.pro/remote/dispatcher/state_purchase_view/56376936" TargetMode="External"/>
  <ns0:Relationship Id="rId31" Type="http://schemas.openxmlformats.org/officeDocument/2006/relationships/hyperlink" Target="https://my.zakupivli.pro/remote/dispatcher/state_purchase_view/56377280" TargetMode="External"/>
  <ns0:Relationship Id="rId32" Type="http://schemas.openxmlformats.org/officeDocument/2006/relationships/hyperlink" Target="https://my.zakupivli.pro/remote/dispatcher/state_purchase_view/56377347" TargetMode="External"/>
  <ns0:Relationship Id="rId33" Type="http://schemas.openxmlformats.org/officeDocument/2006/relationships/hyperlink" Target="https://my.zakupivli.pro/remote/dispatcher/state_purchase_view/56377500" TargetMode="External"/>
  <ns0:Relationship Id="rId34" Type="http://schemas.openxmlformats.org/officeDocument/2006/relationships/hyperlink" Target="https://my.zakupivli.pro/remote/dispatcher/state_purchase_view/56377580" TargetMode="External"/>
  <ns0:Relationship Id="rId35" Type="http://schemas.openxmlformats.org/officeDocument/2006/relationships/hyperlink" Target="https://my.zakupivli.pro/remote/dispatcher/state_purchase_view/56378068" TargetMode="External"/>
  <ns0:Relationship Id="rId36" Type="http://schemas.openxmlformats.org/officeDocument/2006/relationships/hyperlink" Target="https://my.zakupivli.pro/remote/dispatcher/state_purchase_view/56378129" TargetMode="External"/>
  <ns0:Relationship Id="rId37" Type="http://schemas.openxmlformats.org/officeDocument/2006/relationships/hyperlink" Target="https://my.zakupivli.pro/remote/dispatcher/state_purchase_view/56378231" TargetMode="External"/>
  <ns0:Relationship Id="rId38" Type="http://schemas.openxmlformats.org/officeDocument/2006/relationships/hyperlink" Target="https://my.zakupivli.pro/remote/dispatcher/state_purchase_view/56378437" TargetMode="External"/>
  <ns0:Relationship Id="rId39" Type="http://schemas.openxmlformats.org/officeDocument/2006/relationships/hyperlink" Target="https://my.zakupivli.pro/remote/dispatcher/state_purchase_view/56378485" TargetMode="External"/>
  <ns0:Relationship Id="rId40" Type="http://schemas.openxmlformats.org/officeDocument/2006/relationships/hyperlink" Target="https://my.zakupivli.pro/remote/dispatcher/state_purchase_view/56378550" TargetMode="External"/>
  <ns0:Relationship Id="rId41" Type="http://schemas.openxmlformats.org/officeDocument/2006/relationships/hyperlink" Target="https://my.zakupivli.pro/remote/dispatcher/state_purchase_view/56378705" TargetMode="External"/>
  <ns0:Relationship Id="rId42" Type="http://schemas.openxmlformats.org/officeDocument/2006/relationships/hyperlink" Target="https://my.zakupivli.pro/remote/dispatcher/state_purchase_view/56378772" TargetMode="External"/>
  <ns0:Relationship Id="rId43" Type="http://schemas.openxmlformats.org/officeDocument/2006/relationships/hyperlink" Target="https://my.zakupivli.pro/remote/dispatcher/state_purchase_view/56378802" TargetMode="External"/>
  <ns0:Relationship Id="rId44" Type="http://schemas.openxmlformats.org/officeDocument/2006/relationships/hyperlink" Target="https://my.zakupivli.pro/remote/dispatcher/state_purchase_view/56378945" TargetMode="External"/>
  <ns0:Relationship Id="rId45" Type="http://schemas.openxmlformats.org/officeDocument/2006/relationships/hyperlink" Target="https://my.zakupivli.pro/remote/dispatcher/state_purchase_view/56378991" TargetMode="External"/>
  <ns0:Relationship Id="rId46" Type="http://schemas.openxmlformats.org/officeDocument/2006/relationships/hyperlink" Target="https://my.zakupivli.pro/remote/dispatcher/state_purchase_view/56379037" TargetMode="External"/>
  <ns0:Relationship Id="rId47" Type="http://schemas.openxmlformats.org/officeDocument/2006/relationships/hyperlink" Target="https://my.zakupivli.pro/remote/dispatcher/state_purchase_view/56379076" TargetMode="External"/>
  <ns0:Relationship Id="rId48" Type="http://schemas.openxmlformats.org/officeDocument/2006/relationships/hyperlink" Target="https://my.zakupivli.pro/remote/dispatcher/state_purchase_view/56379217" TargetMode="External"/>
  <ns0:Relationship Id="rId49" Type="http://schemas.openxmlformats.org/officeDocument/2006/relationships/hyperlink" Target="https://my.zakupivli.pro/remote/dispatcher/state_purchase_view/56379265" TargetMode="External"/>
  <ns0:Relationship Id="rId50" Type="http://schemas.openxmlformats.org/officeDocument/2006/relationships/hyperlink" Target="https://my.zakupivli.pro/remote/dispatcher/state_purchase_view/56379351" TargetMode="External"/>
  <ns0:Relationship Id="rId51" Type="http://schemas.openxmlformats.org/officeDocument/2006/relationships/hyperlink" Target="https://my.zakupivli.pro/remote/dispatcher/state_purchase_view/56379573" TargetMode="External"/>
  <ns0:Relationship Id="rId52" Type="http://schemas.openxmlformats.org/officeDocument/2006/relationships/hyperlink" Target="https://my.zakupivli.pro/remote/dispatcher/state_purchase_view/56428483" TargetMode="External"/>
  <ns0:Relationship Id="rId53" Type="http://schemas.openxmlformats.org/officeDocument/2006/relationships/hyperlink" Target="https://my.zakupivli.pro/remote/dispatcher/state_purchase_view/56604684" TargetMode="External"/>
  <ns0:Relationship Id="rId54" Type="http://schemas.openxmlformats.org/officeDocument/2006/relationships/hyperlink" Target="https://my.zakupivli.pro/remote/dispatcher/state_purchase_view/56606168" TargetMode="External"/>
  <ns0:Relationship Id="rId55" Type="http://schemas.openxmlformats.org/officeDocument/2006/relationships/hyperlink" Target="https://my.zakupivli.pro/remote/dispatcher/state_purchase_view/56606955" TargetMode="External"/>
  <ns0:Relationship Id="rId56" Type="http://schemas.openxmlformats.org/officeDocument/2006/relationships/hyperlink" Target="https://my.zakupivli.pro/remote/dispatcher/state_purchase_view/56607279" TargetMode="External"/>
  <ns0:Relationship Id="rId57" Type="http://schemas.openxmlformats.org/officeDocument/2006/relationships/hyperlink" Target="https://my.zakupivli.pro/remote/dispatcher/state_purchase_view/56642708" TargetMode="External"/>
  <ns0:Relationship Id="rId58" Type="http://schemas.openxmlformats.org/officeDocument/2006/relationships/hyperlink" Target="https://my.zakupivli.pro/remote/dispatcher/state_purchase_view/56691513" TargetMode="External"/>
  <ns0:Relationship Id="rId59" Type="http://schemas.openxmlformats.org/officeDocument/2006/relationships/hyperlink" Target="https://my.zakupivli.pro/remote/dispatcher/state_purchase_view/56693758" TargetMode="External"/>
  <ns0:Relationship Id="rId60" Type="http://schemas.openxmlformats.org/officeDocument/2006/relationships/hyperlink" Target="https://my.zakupivli.pro/remote/dispatcher/state_purchase_view/56695794" TargetMode="External"/>
  <ns0:Relationship Id="rId61" Type="http://schemas.openxmlformats.org/officeDocument/2006/relationships/hyperlink" Target="https://my.zakupivli.pro/remote/dispatcher/state_purchase_view/56834332" TargetMode="External"/>
  <ns0:Relationship Id="rId62" Type="http://schemas.openxmlformats.org/officeDocument/2006/relationships/hyperlink" Target="https://my.zakupivli.pro/remote/dispatcher/state_purchase_view/56915395" TargetMode="External"/>
  <ns0:Relationship Id="rId63" Type="http://schemas.openxmlformats.org/officeDocument/2006/relationships/hyperlink" Target="https://my.zakupivli.pro/remote/dispatcher/state_purchase_view/56915594" TargetMode="External"/>
  <ns0:Relationship Id="rId64" Type="http://schemas.openxmlformats.org/officeDocument/2006/relationships/hyperlink" Target="https://my.zakupivli.pro/remote/dispatcher/state_purchase_view/56968117" TargetMode="External"/>
  <ns0:Relationship Id="rId65" Type="http://schemas.openxmlformats.org/officeDocument/2006/relationships/hyperlink" Target="https://my.zakupivli.pro/remote/dispatcher/state_purchase_view/56968560" TargetMode="External"/>
  <ns0:Relationship Id="rId66" Type="http://schemas.openxmlformats.org/officeDocument/2006/relationships/hyperlink" Target="https://my.zakupivli.pro/remote/dispatcher/state_purchase_view/56969316" TargetMode="External"/>
  <ns0:Relationship Id="rId67" Type="http://schemas.openxmlformats.org/officeDocument/2006/relationships/hyperlink" Target="https://my.zakupivli.pro/remote/dispatcher/state_purchase_view/56970099" TargetMode="External"/>
  <ns0:Relationship Id="rId68" Type="http://schemas.openxmlformats.org/officeDocument/2006/relationships/hyperlink" Target="https://my.zakupivli.pro/remote/dispatcher/state_purchase_view/57214126" TargetMode="External"/>
  <ns0:Relationship Id="rId69" Type="http://schemas.openxmlformats.org/officeDocument/2006/relationships/hyperlink" Target="https://my.zakupivli.pro/remote/dispatcher/state_purchase_view/57217725" TargetMode="External"/>
  <ns0:Relationship Id="rId70" Type="http://schemas.openxmlformats.org/officeDocument/2006/relationships/hyperlink" Target="https://my.zakupivli.pro/remote/dispatcher/state_purchase_view/57324587" TargetMode="External"/>
  <ns0:Relationship Id="rId71" Type="http://schemas.openxmlformats.org/officeDocument/2006/relationships/hyperlink" Target="https://my.zakupivli.pro/remote/dispatcher/state_purchase_view/57324869" TargetMode="External"/>
  <ns0:Relationship Id="rId72" Type="http://schemas.openxmlformats.org/officeDocument/2006/relationships/hyperlink" Target="https://my.zakupivli.pro/remote/dispatcher/state_purchase_view/57325565" TargetMode="External"/>
  <ns0:Relationship Id="rId73" Type="http://schemas.openxmlformats.org/officeDocument/2006/relationships/hyperlink" Target="https://my.zakupivli.pro/remote/dispatcher/state_purchase_view/57325967" TargetMode="External"/>
  <ns0:Relationship Id="rId74" Type="http://schemas.openxmlformats.org/officeDocument/2006/relationships/hyperlink" Target="https://my.zakupivli.pro/remote/dispatcher/state_purchase_view/57326717" TargetMode="External"/>
  <ns0:Relationship Id="rId75" Type="http://schemas.openxmlformats.org/officeDocument/2006/relationships/hyperlink" Target="https://my.zakupivli.pro/remote/dispatcher/state_purchase_view/57330948" TargetMode="External"/>
  <ns0:Relationship Id="rId76" Type="http://schemas.openxmlformats.org/officeDocument/2006/relationships/hyperlink" Target="https://my.zakupivli.pro/remote/dispatcher/state_purchase_view/57445145" TargetMode="External"/>
  <ns0:Relationship Id="rId77" Type="http://schemas.openxmlformats.org/officeDocument/2006/relationships/hyperlink" Target="https://my.zakupivli.pro/remote/dispatcher/state_purchase_view/57446296" TargetMode="External"/>
  <ns0:Relationship Id="rId78" Type="http://schemas.openxmlformats.org/officeDocument/2006/relationships/hyperlink" Target="https://my.zakupivli.pro/remote/dispatcher/state_purchase_view/57499222" TargetMode="External"/>
  <ns0:Relationship Id="rId79" Type="http://schemas.openxmlformats.org/officeDocument/2006/relationships/hyperlink" Target="https://my.zakupivli.pro/remote/dispatcher/state_purchase_view/57500161" TargetMode="External"/>
  <ns0:Relationship Id="rId80" Type="http://schemas.openxmlformats.org/officeDocument/2006/relationships/hyperlink" Target="https://my.zakupivli.pro/remote/dispatcher/state_purchase_view/57500459" TargetMode="External"/>
  <ns0:Relationship Id="rId81" Type="http://schemas.openxmlformats.org/officeDocument/2006/relationships/hyperlink" Target="https://my.zakupivli.pro/remote/dispatcher/state_purchase_view/57501025" TargetMode="External"/>
  <ns0:Relationship Id="rId82" Type="http://schemas.openxmlformats.org/officeDocument/2006/relationships/hyperlink" Target="https://my.zakupivli.pro/remote/dispatcher/state_purchase_view/57501253" TargetMode="External"/>
  <ns0:Relationship Id="rId83" Type="http://schemas.openxmlformats.org/officeDocument/2006/relationships/hyperlink" Target="https://my.zakupivli.pro/remote/dispatcher/state_purchase_view/57540391" TargetMode="External"/>
  <ns0:Relationship Id="rId84" Type="http://schemas.openxmlformats.org/officeDocument/2006/relationships/hyperlink" Target="https://my.zakupivli.pro/remote/dispatcher/state_purchase_view/57806902" TargetMode="External"/>
  <ns0:Relationship Id="rId85" Type="http://schemas.openxmlformats.org/officeDocument/2006/relationships/hyperlink" Target="https://my.zakupivli.pro/remote/dispatcher/state_purchase_view/57808479" TargetMode="External"/>
  <ns0:Relationship Id="rId86" Type="http://schemas.openxmlformats.org/officeDocument/2006/relationships/hyperlink" Target="https://my.zakupivli.pro/remote/dispatcher/state_purchase_view/57813461" TargetMode="External"/>
  <ns0:Relationship Id="rId87" Type="http://schemas.openxmlformats.org/officeDocument/2006/relationships/hyperlink" Target="https://my.zakupivli.pro/remote/dispatcher/state_purchase_view/57813799" TargetMode="External"/>
  <ns0:Relationship Id="rId88" Type="http://schemas.openxmlformats.org/officeDocument/2006/relationships/hyperlink" Target="https://my.zakupivli.pro/remote/dispatcher/state_purchase_view/57816905" TargetMode="External"/>
  <ns0:Relationship Id="rId89" Type="http://schemas.openxmlformats.org/officeDocument/2006/relationships/hyperlink" Target="https://my.zakupivli.pro/remote/dispatcher/state_purchase_view/57839567" TargetMode="External"/>
  <ns0:Relationship Id="rId90" Type="http://schemas.openxmlformats.org/officeDocument/2006/relationships/hyperlink" Target="https://my.zakupivli.pro/remote/dispatcher/state_purchase_view/57841602" TargetMode="External"/>
  <ns0:Relationship Id="rId91" Type="http://schemas.openxmlformats.org/officeDocument/2006/relationships/hyperlink" Target="https://my.zakupivli.pro/remote/dispatcher/state_purchase_view/58036659" TargetMode="External"/>
  <ns0:Relationship Id="rId92" Type="http://schemas.openxmlformats.org/officeDocument/2006/relationships/hyperlink" Target="https://my.zakupivli.pro/remote/dispatcher/state_purchase_view/58155455" TargetMode="External"/>
  <ns0:Relationship Id="rId93" Type="http://schemas.openxmlformats.org/officeDocument/2006/relationships/hyperlink" Target="https://my.zakupivli.pro/remote/dispatcher/state_purchase_view/58155821" TargetMode="External"/>
  <ns0:Relationship Id="rId94" Type="http://schemas.openxmlformats.org/officeDocument/2006/relationships/hyperlink" Target="https://my.zakupivli.pro/remote/dispatcher/state_purchase_view/58160247" TargetMode="External"/>
  <ns0:Relationship Id="rId95" Type="http://schemas.openxmlformats.org/officeDocument/2006/relationships/hyperlink" Target="https://my.zakupivli.pro/remote/dispatcher/state_purchase_view/58283560" TargetMode="External"/>
  <ns0:Relationship Id="rId96" Type="http://schemas.openxmlformats.org/officeDocument/2006/relationships/hyperlink" Target="https://my.zakupivli.pro/remote/dispatcher/state_purchase_view/58315640" TargetMode="External"/>
  <ns0:Relationship Id="rId97" Type="http://schemas.openxmlformats.org/officeDocument/2006/relationships/hyperlink" Target="https://my.zakupivli.pro/remote/dispatcher/state_purchase_view/58433781" TargetMode="External"/>
</ns0: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1" summaryRight="1"/>
  </sheetPr>
  <dimension ref="A1:AD101"/>
  <sheetViews>
    <sheetView workbookViewId="0">
      <pane ySplit="4" topLeftCell="A5" activePane="bottomLeft" state="frozen"/>
      <selection pane="bottomLeft" activeCell="A1" sqref="A1"/>
    </sheetView>
  </sheetViews>
  <sheetFormatPr defaultRowHeight="15" baseColWidth="10"/>
  <cols>
    <col width="10" min="1" max="1"/>
    <col width="25" min="2" max="2"/>
    <col width="45" min="3" max="3"/>
    <col width="45" min="4" max="4"/>
    <col width="45" min="5" max="5"/>
    <col width="20" min="6" max="6"/>
    <col width="20" min="7" max="7"/>
    <col width="20" min="8" max="8"/>
    <col width="10" min="9" max="9"/>
    <col width="10" min="10" max="10"/>
    <col width="25" min="11" max="11"/>
    <col width="25" min="12" max="12"/>
    <col width="25" min="13" max="13"/>
    <col width="25" min="14" max="14"/>
    <col width="45" min="15" max="15"/>
    <col width="25" min="16" max="16"/>
    <col width="15" min="17" max="17"/>
    <col width="45" min="18" max="18"/>
    <col width="20" min="19" max="19"/>
    <col width="30" min="20" max="20"/>
    <col width="20" min="21" max="21"/>
    <col width="20" min="22" max="22"/>
    <col width="20" min="23" max="23"/>
    <col width="20" min="24" max="24"/>
    <col width="25" min="25" max="25"/>
    <col width="10" min="26" max="26"/>
    <col width="20" min="27" max="27"/>
    <col width="20" min="28" max="28"/>
    <col width="20" min="29" max="29"/>
    <col width="50" min="30" max="30"/>
  </cols>
  <sheetData>
    <row r="1" spans="1:30">
      <c r="A1" t="s" s="1">
        <v>407</v>
      </c>
    </row>
    <row r="2" spans="1:30">
      <c r="A2" t="s" s="2">
        <v>234</v>
      </c>
    </row>
    <row r="4" spans="1:30">
      <c r="A4" t="s" s="3">
        <v>415</v>
      </c>
      <c r="B4" t="s" s="3">
        <v>236</v>
      </c>
      <c r="C4" t="s" s="3">
        <v>301</v>
      </c>
      <c r="D4" t="s" s="3">
        <v>281</v>
      </c>
      <c r="E4" t="s" s="3">
        <v>377</v>
      </c>
      <c r="F4" t="s" s="3">
        <v>258</v>
      </c>
      <c r="G4" t="s" s="3">
        <v>257</v>
      </c>
      <c r="H4" t="s" s="3">
        <v>256</v>
      </c>
      <c r="I4" t="s" s="3">
        <v>291</v>
      </c>
      <c r="J4" t="s" s="3">
        <v>290</v>
      </c>
      <c r="K4" t="s" s="3">
        <v>305</v>
      </c>
      <c r="L4" t="s" s="3">
        <v>306</v>
      </c>
      <c r="M4" t="s" s="3">
        <v>337</v>
      </c>
      <c r="N4" t="s" s="3">
        <v>338</v>
      </c>
      <c r="O4" t="s" s="3">
        <v>300</v>
      </c>
      <c r="P4" t="s" s="3">
        <v>356</v>
      </c>
      <c r="Q4" t="s" s="3">
        <v>5</v>
      </c>
      <c r="R4" t="s" s="3">
        <v>401</v>
      </c>
      <c r="S4" t="s" s="3">
        <v>235</v>
      </c>
      <c r="T4" t="s" s="3">
        <v>316</v>
      </c>
      <c r="U4" t="s" s="3">
        <v>351</v>
      </c>
      <c r="V4" t="s" s="3">
        <v>289</v>
      </c>
      <c r="W4" t="s" s="3">
        <v>336</v>
      </c>
      <c r="X4" t="s" s="3">
        <v>303</v>
      </c>
      <c r="Y4" t="s" s="3">
        <v>400</v>
      </c>
      <c r="Z4" t="s" s="3">
        <v>243</v>
      </c>
      <c r="AA4" t="s" s="3">
        <v>352</v>
      </c>
      <c r="AB4" t="s" s="3">
        <v>382</v>
      </c>
      <c r="AC4" t="s" s="3">
        <v>381</v>
      </c>
      <c r="AD4" t="s" s="3">
        <v>246</v>
      </c>
    </row>
    <row r="5" spans="1:30">
      <c r="A5" t="n" s="4">
        <v>1</v>
      </c>
      <c r="B5" t="s" s="1">
        <v>186</v>
      </c>
      <c r="C5" t="s" s="5">
        <v>355</v>
      </c>
      <c r="D5" t="s" s="1">
        <v>27</v>
      </c>
      <c r="E5" t="s" s="1">
        <v>247</v>
      </c>
      <c r="F5" t="n" s="7">
        <v>45673.0</v>
      </c>
      <c r="G5" t="s" s="1"/>
      <c r="H5" t="n" s="7">
        <v>45693.0</v>
      </c>
      <c r="I5" t="n" s="4">
        <v>1</v>
      </c>
      <c r="J5" t="n" s="8">
        <v>1500.0</v>
      </c>
      <c r="K5" t="n" s="8">
        <v>198000.0</v>
      </c>
      <c r="L5" t="n" s="8">
        <v>132.0</v>
      </c>
      <c r="M5" t="n" s="8">
        <v>198000.0</v>
      </c>
      <c r="N5" t="n" s="8">
        <v>132.0</v>
      </c>
      <c r="O5" t="s" s="5">
        <v>335</v>
      </c>
      <c r="P5" t="n" s="8">
        <v>0.0</v>
      </c>
      <c r="Q5" t="n" s="8">
        <v>0.0</v>
      </c>
      <c r="R5" t="s" s="1">
        <v>335</v>
      </c>
      <c r="S5" t="s" s="1">
        <v>50</v>
      </c>
      <c r="T5" s="9">
        <f>HYPERLINK("https://my.zakupivli.pro/remote/dispatcher/state_purchase_lot_view/1521951")</f>
        <v/>
      </c>
      <c r="U5" t="s" s="1">
        <v>410</v>
      </c>
      <c r="V5" t="n" s="4">
        <v>0</v>
      </c>
      <c r="W5" t="s" s="1"/>
      <c r="X5" t="s" s="1">
        <v>465</v>
      </c>
      <c r="Y5" t="n" s="8">
        <v>198000.0</v>
      </c>
      <c r="Z5" t="s" s="1">
        <v>233</v>
      </c>
      <c r="AA5" t="s" s="1">
        <v>409</v>
      </c>
      <c r="AB5" t="n" s="10">
        <v>45690.0</v>
      </c>
      <c r="AC5" t="n" s="10">
        <v>45700.0</v>
      </c>
      <c r="AD5" t="s" s="1">
        <v>51</v>
      </c>
    </row>
    <row r="6" spans="1:30">
      <c r="A6" t="n" s="4">
        <v>2</v>
      </c>
      <c r="B6" t="s" s="1">
        <v>217</v>
      </c>
      <c r="C6" t="s" s="5">
        <v>279</v>
      </c>
      <c r="D6" t="s" s="1">
        <v>109</v>
      </c>
      <c r="E6" t="s" s="1">
        <v>247</v>
      </c>
      <c r="F6" t="n" s="7">
        <v>45705.0</v>
      </c>
      <c r="G6" t="s" s="1"/>
      <c r="H6" t="n" s="7">
        <v>45733.0</v>
      </c>
      <c r="I6" t="n" s="4">
        <v>1</v>
      </c>
      <c r="J6" t="n" s="8">
        <v>1.0</v>
      </c>
      <c r="K6" t="n" s="8">
        <v>9831525.6</v>
      </c>
      <c r="L6" t="n" s="8">
        <v>9831525.6</v>
      </c>
      <c r="M6" t="n" s="8">
        <v>9830000.0</v>
      </c>
      <c r="N6" t="n" s="8">
        <v>9830000.0</v>
      </c>
      <c r="O6" t="s" s="5">
        <v>357</v>
      </c>
      <c r="P6" t="n" s="8">
        <v>1525.5999999996275</v>
      </c>
      <c r="Q6" t="n" s="8">
        <v>0.00015517428953240253</v>
      </c>
      <c r="R6" t="s" s="1">
        <v>357</v>
      </c>
      <c r="S6" t="s" s="1">
        <v>86</v>
      </c>
      <c r="T6" s="9">
        <f>HYPERLINK("https://my.zakupivli.pro/remote/dispatcher/state_purchase_lot_view/1552267")</f>
        <v/>
      </c>
      <c r="U6" t="s" s="1">
        <v>410</v>
      </c>
      <c r="V6" t="n" s="4">
        <v>0</v>
      </c>
      <c r="W6" t="s" s="1"/>
      <c r="X6" t="s" s="1">
        <v>17</v>
      </c>
      <c r="Y6" t="n" s="8">
        <v>9830000.0</v>
      </c>
      <c r="Z6" t="s" s="1">
        <v>233</v>
      </c>
      <c r="AA6" t="s" s="1">
        <v>409</v>
      </c>
      <c r="AB6" t="n" s="10">
        <v>45728.0</v>
      </c>
      <c r="AC6" t="n" s="10">
        <v>45738.0</v>
      </c>
      <c r="AD6" t="s" s="1">
        <v>87</v>
      </c>
    </row>
    <row r="7" spans="1:30">
      <c r="A7" t="n" s="4">
        <v>3</v>
      </c>
      <c r="B7" t="s" s="1">
        <v>137</v>
      </c>
      <c r="C7" t="s" s="5">
        <v>292</v>
      </c>
      <c r="D7" t="s" s="1">
        <v>71</v>
      </c>
      <c r="E7" t="s" s="1">
        <v>271</v>
      </c>
      <c r="F7" t="n" s="7">
        <v>45663.0</v>
      </c>
      <c r="G7" t="s" s="1"/>
      <c r="H7" t="n" s="7">
        <v>45663.0</v>
      </c>
      <c r="I7" t="n" s="4">
        <v>1</v>
      </c>
      <c r="J7" t="n" s="8">
        <v>7.0</v>
      </c>
      <c r="K7" t="n" s="8">
        <v>85975.0</v>
      </c>
      <c r="L7" t="n" s="8">
        <v>12282.142857142857</v>
      </c>
      <c r="M7" t="n" s="8">
        <v>85975.0</v>
      </c>
      <c r="N7" t="n" s="8">
        <v>12282.142857142857</v>
      </c>
      <c r="O7" t="s" s="5">
        <v>296</v>
      </c>
      <c r="P7" t="n" s="8">
        <v>0.0</v>
      </c>
      <c r="Q7" t="n" s="8">
        <v>0.0</v>
      </c>
      <c r="R7" t="s" s="1">
        <v>296</v>
      </c>
      <c r="S7" t="s" s="1">
        <v>31</v>
      </c>
      <c r="T7" s="9">
        <f>HYPERLINK("https://my.zakupivli.pro/remote/dispatcher/state_purchase_view/56367724")</f>
        <v/>
      </c>
      <c r="U7" t="s" s="1">
        <v>411</v>
      </c>
      <c r="V7" t="n" s="4">
        <v>0</v>
      </c>
      <c r="W7" t="s" s="1"/>
      <c r="X7" t="s" s="1">
        <v>423</v>
      </c>
      <c r="Y7" t="n" s="8">
        <v>85975.0</v>
      </c>
      <c r="Z7" t="s" s="1">
        <v>233</v>
      </c>
      <c r="AA7" t="s" s="1">
        <v>409</v>
      </c>
      <c r="AB7" t="s" s="1"/>
      <c r="AC7" t="s" s="1"/>
      <c r="AD7" t="s" s="1">
        <v>6</v>
      </c>
    </row>
    <row r="8" spans="1:30">
      <c r="A8" t="n" s="4">
        <v>4</v>
      </c>
      <c r="B8" t="s" s="1">
        <v>138</v>
      </c>
      <c r="C8" t="s" s="5">
        <v>349</v>
      </c>
      <c r="D8" t="s" s="1">
        <v>68</v>
      </c>
      <c r="E8" t="s" s="1">
        <v>271</v>
      </c>
      <c r="F8" t="n" s="7">
        <v>45663.0</v>
      </c>
      <c r="G8" t="s" s="1"/>
      <c r="H8" t="n" s="7">
        <v>45663.0</v>
      </c>
      <c r="I8" t="n" s="4">
        <v>1</v>
      </c>
      <c r="J8" t="n" s="8">
        <v>20.0</v>
      </c>
      <c r="K8" t="n" s="8">
        <v>62720.0</v>
      </c>
      <c r="L8" t="n" s="8">
        <v>3136.0</v>
      </c>
      <c r="M8" t="n" s="8">
        <v>62720.0</v>
      </c>
      <c r="N8" t="n" s="8">
        <v>3136.0</v>
      </c>
      <c r="O8" t="s" s="5">
        <v>392</v>
      </c>
      <c r="P8" t="n" s="8">
        <v>0.0</v>
      </c>
      <c r="Q8" t="n" s="8">
        <v>0.0</v>
      </c>
      <c r="R8" t="s" s="1">
        <v>392</v>
      </c>
      <c r="S8" t="s" s="1">
        <v>38</v>
      </c>
      <c r="T8" s="9">
        <f>HYPERLINK("https://my.zakupivli.pro/remote/dispatcher/state_purchase_view/56367972")</f>
        <v/>
      </c>
      <c r="U8" t="s" s="1">
        <v>411</v>
      </c>
      <c r="V8" t="n" s="4">
        <v>0</v>
      </c>
      <c r="W8" t="s" s="1"/>
      <c r="X8" t="s" s="1">
        <v>444</v>
      </c>
      <c r="Y8" t="n" s="8">
        <v>62720.0</v>
      </c>
      <c r="Z8" t="s" s="1">
        <v>233</v>
      </c>
      <c r="AA8" t="s" s="1">
        <v>409</v>
      </c>
      <c r="AB8" t="s" s="1"/>
      <c r="AC8" t="s" s="1"/>
      <c r="AD8" t="s" s="1">
        <v>6</v>
      </c>
    </row>
    <row r="9" spans="1:30">
      <c r="A9" t="n" s="4">
        <v>5</v>
      </c>
      <c r="B9" t="s" s="1">
        <v>139</v>
      </c>
      <c r="C9" t="s" s="5">
        <v>244</v>
      </c>
      <c r="D9" t="s" s="1">
        <v>107</v>
      </c>
      <c r="E9" t="s" s="1">
        <v>271</v>
      </c>
      <c r="F9" t="n" s="7">
        <v>45663.0</v>
      </c>
      <c r="G9" t="s" s="1"/>
      <c r="H9" t="n" s="7">
        <v>45663.0</v>
      </c>
      <c r="I9" t="n" s="4">
        <v>1</v>
      </c>
      <c r="J9" t="n" s="8">
        <v>1.0</v>
      </c>
      <c r="K9" t="n" s="8">
        <v>76470.0</v>
      </c>
      <c r="L9" t="n" s="8">
        <v>76470.0</v>
      </c>
      <c r="M9" t="n" s="8">
        <v>76470.0</v>
      </c>
      <c r="N9" t="n" s="8">
        <v>76470.0</v>
      </c>
      <c r="O9" t="s" s="5">
        <v>387</v>
      </c>
      <c r="P9" t="n" s="8">
        <v>0.0</v>
      </c>
      <c r="Q9" t="n" s="8">
        <v>0.0</v>
      </c>
      <c r="R9" t="s" s="1">
        <v>387</v>
      </c>
      <c r="S9" t="s" s="1">
        <v>43</v>
      </c>
      <c r="T9" s="9">
        <f>HYPERLINK("https://my.zakupivli.pro/remote/dispatcher/state_purchase_view/56368213")</f>
        <v/>
      </c>
      <c r="U9" t="s" s="1">
        <v>411</v>
      </c>
      <c r="V9" t="n" s="4">
        <v>0</v>
      </c>
      <c r="W9" t="s" s="1"/>
      <c r="X9" t="s" s="1">
        <v>445</v>
      </c>
      <c r="Y9" t="n" s="8">
        <v>76470.0</v>
      </c>
      <c r="Z9" t="s" s="1">
        <v>233</v>
      </c>
      <c r="AA9" t="s" s="1">
        <v>409</v>
      </c>
      <c r="AB9" t="s" s="1"/>
      <c r="AC9" t="s" s="1"/>
      <c r="AD9" t="s" s="1">
        <v>6</v>
      </c>
    </row>
    <row r="10" spans="1:30">
      <c r="A10" t="n" s="4">
        <v>6</v>
      </c>
      <c r="B10" t="s" s="1">
        <v>140</v>
      </c>
      <c r="C10" t="s" s="5">
        <v>269</v>
      </c>
      <c r="D10" t="s" s="1">
        <v>76</v>
      </c>
      <c r="E10" t="s" s="1">
        <v>271</v>
      </c>
      <c r="F10" t="n" s="7">
        <v>45663.0</v>
      </c>
      <c r="G10" t="s" s="1"/>
      <c r="H10" t="n" s="7">
        <v>45663.0</v>
      </c>
      <c r="I10" t="n" s="4">
        <v>1</v>
      </c>
      <c r="J10" t="n" s="8">
        <v>10.0</v>
      </c>
      <c r="K10" t="n" s="8">
        <v>30230.0</v>
      </c>
      <c r="L10" t="n" s="8">
        <v>3023.0</v>
      </c>
      <c r="M10" t="n" s="8">
        <v>30230.0</v>
      </c>
      <c r="N10" t="n" s="8">
        <v>3023.0</v>
      </c>
      <c r="O10" t="s" s="5">
        <v>387</v>
      </c>
      <c r="P10" t="n" s="8">
        <v>0.0</v>
      </c>
      <c r="Q10" t="n" s="8">
        <v>0.0</v>
      </c>
      <c r="R10" t="s" s="1">
        <v>387</v>
      </c>
      <c r="S10" t="s" s="1">
        <v>43</v>
      </c>
      <c r="T10" s="9">
        <f>HYPERLINK("https://my.zakupivli.pro/remote/dispatcher/state_purchase_view/56368384")</f>
        <v/>
      </c>
      <c r="U10" t="s" s="1">
        <v>411</v>
      </c>
      <c r="V10" t="n" s="4">
        <v>0</v>
      </c>
      <c r="W10" t="s" s="1"/>
      <c r="X10" t="s" s="1">
        <v>446</v>
      </c>
      <c r="Y10" t="n" s="8">
        <v>30230.0</v>
      </c>
      <c r="Z10" t="s" s="1">
        <v>233</v>
      </c>
      <c r="AA10" t="s" s="1">
        <v>409</v>
      </c>
      <c r="AB10" t="s" s="1"/>
      <c r="AC10" t="s" s="1"/>
      <c r="AD10" t="s" s="1">
        <v>6</v>
      </c>
    </row>
    <row r="11" spans="1:30">
      <c r="A11" t="n" s="4">
        <v>7</v>
      </c>
      <c r="B11" t="s" s="1">
        <v>141</v>
      </c>
      <c r="C11" t="s" s="5">
        <v>248</v>
      </c>
      <c r="D11" t="s" s="1">
        <v>93</v>
      </c>
      <c r="E11" t="s" s="1">
        <v>271</v>
      </c>
      <c r="F11" t="n" s="7">
        <v>45663.0</v>
      </c>
      <c r="G11" t="s" s="1"/>
      <c r="H11" t="n" s="7">
        <v>45663.0</v>
      </c>
      <c r="I11" t="n" s="4">
        <v>1</v>
      </c>
      <c r="J11" t="n" s="8">
        <v>2.0</v>
      </c>
      <c r="K11" t="n" s="8">
        <v>38860.0</v>
      </c>
      <c r="L11" t="n" s="8">
        <v>19430.0</v>
      </c>
      <c r="M11" t="n" s="8">
        <v>38860.0</v>
      </c>
      <c r="N11" t="n" s="8">
        <v>19430.0</v>
      </c>
      <c r="O11" t="s" s="5">
        <v>387</v>
      </c>
      <c r="P11" t="n" s="8">
        <v>0.0</v>
      </c>
      <c r="Q11" t="n" s="8">
        <v>0.0</v>
      </c>
      <c r="R11" t="s" s="1">
        <v>387</v>
      </c>
      <c r="S11" t="s" s="1">
        <v>43</v>
      </c>
      <c r="T11" s="9">
        <f>HYPERLINK("https://my.zakupivli.pro/remote/dispatcher/state_purchase_view/56368514")</f>
        <v/>
      </c>
      <c r="U11" t="s" s="1">
        <v>411</v>
      </c>
      <c r="V11" t="n" s="4">
        <v>0</v>
      </c>
      <c r="W11" t="s" s="1"/>
      <c r="X11" t="s" s="1">
        <v>2</v>
      </c>
      <c r="Y11" t="n" s="8">
        <v>38860.0</v>
      </c>
      <c r="Z11" t="s" s="1">
        <v>233</v>
      </c>
      <c r="AA11" t="s" s="1">
        <v>409</v>
      </c>
      <c r="AB11" t="s" s="1"/>
      <c r="AC11" t="s" s="1"/>
      <c r="AD11" t="s" s="1">
        <v>6</v>
      </c>
    </row>
    <row r="12" spans="1:30">
      <c r="A12" t="n" s="4">
        <v>8</v>
      </c>
      <c r="B12" t="s" s="1">
        <v>142</v>
      </c>
      <c r="C12" t="s" s="5">
        <v>252</v>
      </c>
      <c r="D12" t="s" s="1">
        <v>91</v>
      </c>
      <c r="E12" t="s" s="1">
        <v>271</v>
      </c>
      <c r="F12" t="n" s="7">
        <v>45663.0</v>
      </c>
      <c r="G12" t="s" s="1"/>
      <c r="H12" t="n" s="7">
        <v>45663.0</v>
      </c>
      <c r="I12" t="n" s="4">
        <v>1</v>
      </c>
      <c r="J12" t="n" s="8">
        <v>102.0</v>
      </c>
      <c r="K12" t="n" s="8">
        <v>39474.0</v>
      </c>
      <c r="L12" t="n" s="8">
        <v>387.0</v>
      </c>
      <c r="M12" t="n" s="8">
        <v>39474.0</v>
      </c>
      <c r="N12" t="n" s="8">
        <v>387.0</v>
      </c>
      <c r="O12" t="s" s="5">
        <v>389</v>
      </c>
      <c r="P12" t="n" s="8">
        <v>0.0</v>
      </c>
      <c r="Q12" t="n" s="8">
        <v>0.0</v>
      </c>
      <c r="R12" t="s" s="1">
        <v>389</v>
      </c>
      <c r="S12" t="s" s="1">
        <v>46</v>
      </c>
      <c r="T12" s="9">
        <f>HYPERLINK("https://my.zakupivli.pro/remote/dispatcher/state_purchase_view/56370175")</f>
        <v/>
      </c>
      <c r="U12" t="s" s="1">
        <v>411</v>
      </c>
      <c r="V12" t="n" s="4">
        <v>0</v>
      </c>
      <c r="W12" t="s" s="1"/>
      <c r="X12" t="s" s="1">
        <v>449</v>
      </c>
      <c r="Y12" t="n" s="8">
        <v>39474.0</v>
      </c>
      <c r="Z12" t="s" s="1">
        <v>233</v>
      </c>
      <c r="AA12" t="s" s="1">
        <v>409</v>
      </c>
      <c r="AB12" t="s" s="1"/>
      <c r="AC12" t="s" s="1"/>
      <c r="AD12" t="s" s="1">
        <v>6</v>
      </c>
    </row>
    <row r="13" spans="1:30">
      <c r="A13" t="n" s="4">
        <v>9</v>
      </c>
      <c r="B13" t="s" s="1">
        <v>143</v>
      </c>
      <c r="C13" t="s" s="5">
        <v>313</v>
      </c>
      <c r="D13" t="s" s="1">
        <v>92</v>
      </c>
      <c r="E13" t="s" s="1">
        <v>271</v>
      </c>
      <c r="F13" t="n" s="7">
        <v>45663.0</v>
      </c>
      <c r="G13" t="s" s="1"/>
      <c r="H13" t="n" s="7">
        <v>45663.0</v>
      </c>
      <c r="I13" t="n" s="4">
        <v>1</v>
      </c>
      <c r="J13" t="n" s="8">
        <v>63.0</v>
      </c>
      <c r="K13" t="n" s="8">
        <v>30476.25</v>
      </c>
      <c r="L13" t="n" s="8">
        <v>483.75</v>
      </c>
      <c r="M13" t="n" s="8">
        <v>30476.25</v>
      </c>
      <c r="N13" t="n" s="8">
        <v>483.75</v>
      </c>
      <c r="O13" t="s" s="5">
        <v>389</v>
      </c>
      <c r="P13" t="n" s="8">
        <v>0.0</v>
      </c>
      <c r="Q13" t="n" s="8">
        <v>0.0</v>
      </c>
      <c r="R13" t="s" s="1">
        <v>389</v>
      </c>
      <c r="S13" t="s" s="1">
        <v>46</v>
      </c>
      <c r="T13" s="9">
        <f>HYPERLINK("https://my.zakupivli.pro/remote/dispatcher/state_purchase_view/56370210")</f>
        <v/>
      </c>
      <c r="U13" t="s" s="1">
        <v>411</v>
      </c>
      <c r="V13" t="n" s="4">
        <v>0</v>
      </c>
      <c r="W13" t="s" s="1"/>
      <c r="X13" t="s" s="1">
        <v>448</v>
      </c>
      <c r="Y13" t="n" s="8">
        <v>30476.25</v>
      </c>
      <c r="Z13" t="s" s="1">
        <v>233</v>
      </c>
      <c r="AA13" t="s" s="1">
        <v>409</v>
      </c>
      <c r="AB13" t="s" s="1"/>
      <c r="AC13" t="s" s="1"/>
      <c r="AD13" t="s" s="1">
        <v>6</v>
      </c>
    </row>
    <row r="14" spans="1:30">
      <c r="A14" t="n" s="4">
        <v>10</v>
      </c>
      <c r="B14" t="s" s="1">
        <v>144</v>
      </c>
      <c r="C14" t="s" s="5">
        <v>403</v>
      </c>
      <c r="D14" t="s" s="1">
        <v>105</v>
      </c>
      <c r="E14" t="s" s="1">
        <v>271</v>
      </c>
      <c r="F14" t="n" s="7">
        <v>45663.0</v>
      </c>
      <c r="G14" t="s" s="1"/>
      <c r="H14" t="n" s="7">
        <v>45663.0</v>
      </c>
      <c r="I14" t="n" s="4">
        <v>1</v>
      </c>
      <c r="J14" t="n" s="8">
        <v>70.0</v>
      </c>
      <c r="K14" t="n" s="8">
        <v>58979.9</v>
      </c>
      <c r="L14" t="n" s="8">
        <v>842.57</v>
      </c>
      <c r="M14" t="n" s="8">
        <v>58979.9</v>
      </c>
      <c r="N14" t="n" s="8">
        <v>842.57</v>
      </c>
      <c r="O14" t="s" s="5">
        <v>389</v>
      </c>
      <c r="P14" t="n" s="8">
        <v>0.0</v>
      </c>
      <c r="Q14" t="n" s="8">
        <v>0.0</v>
      </c>
      <c r="R14" t="s" s="1">
        <v>389</v>
      </c>
      <c r="S14" t="s" s="1">
        <v>46</v>
      </c>
      <c r="T14" s="9">
        <f>HYPERLINK("https://my.zakupivli.pro/remote/dispatcher/state_purchase_view/56370226")</f>
        <v/>
      </c>
      <c r="U14" t="s" s="1">
        <v>411</v>
      </c>
      <c r="V14" t="n" s="4">
        <v>0</v>
      </c>
      <c r="W14" t="s" s="1"/>
      <c r="X14" t="s" s="1">
        <v>450</v>
      </c>
      <c r="Y14" t="n" s="8">
        <v>58979.9</v>
      </c>
      <c r="Z14" t="s" s="1">
        <v>233</v>
      </c>
      <c r="AA14" t="s" s="1">
        <v>409</v>
      </c>
      <c r="AB14" t="s" s="1"/>
      <c r="AC14" t="s" s="1"/>
      <c r="AD14" t="s" s="1">
        <v>6</v>
      </c>
    </row>
    <row r="15" spans="1:30">
      <c r="A15" t="n" s="4">
        <v>11</v>
      </c>
      <c r="B15" t="s" s="1">
        <v>145</v>
      </c>
      <c r="C15" t="s" s="5">
        <v>241</v>
      </c>
      <c r="D15" t="s" s="1">
        <v>106</v>
      </c>
      <c r="E15" t="s" s="1">
        <v>271</v>
      </c>
      <c r="F15" t="n" s="7">
        <v>45663.0</v>
      </c>
      <c r="G15" t="s" s="1"/>
      <c r="H15" t="n" s="7">
        <v>45663.0</v>
      </c>
      <c r="I15" t="n" s="4">
        <v>1</v>
      </c>
      <c r="J15" t="n" s="8">
        <v>118.0</v>
      </c>
      <c r="K15" t="n" s="8">
        <v>40000.0</v>
      </c>
      <c r="L15" t="n" s="8">
        <v>338.9830508474576</v>
      </c>
      <c r="M15" t="n" s="8">
        <v>40000.0</v>
      </c>
      <c r="N15" t="n" s="8">
        <v>338.9830508474576</v>
      </c>
      <c r="O15" t="s" s="5">
        <v>389</v>
      </c>
      <c r="P15" t="n" s="8">
        <v>0.0</v>
      </c>
      <c r="Q15" t="n" s="8">
        <v>0.0</v>
      </c>
      <c r="R15" t="s" s="1">
        <v>389</v>
      </c>
      <c r="S15" t="s" s="1">
        <v>46</v>
      </c>
      <c r="T15" s="9">
        <f>HYPERLINK("https://my.zakupivli.pro/remote/dispatcher/state_purchase_view/56370251")</f>
        <v/>
      </c>
      <c r="U15" t="s" s="1">
        <v>411</v>
      </c>
      <c r="V15" t="n" s="4">
        <v>0</v>
      </c>
      <c r="W15" t="s" s="1"/>
      <c r="X15" t="s" s="1">
        <v>451</v>
      </c>
      <c r="Y15" t="n" s="8">
        <v>40000.0</v>
      </c>
      <c r="Z15" t="s" s="1">
        <v>233</v>
      </c>
      <c r="AA15" t="s" s="1">
        <v>409</v>
      </c>
      <c r="AB15" t="s" s="1"/>
      <c r="AC15" t="s" s="1"/>
      <c r="AD15" t="s" s="1">
        <v>6</v>
      </c>
    </row>
    <row r="16" spans="1:30">
      <c r="A16" t="n" s="4">
        <v>12</v>
      </c>
      <c r="B16" t="s" s="1">
        <v>146</v>
      </c>
      <c r="C16" t="s" s="5">
        <v>379</v>
      </c>
      <c r="D16" t="s" s="1">
        <v>90</v>
      </c>
      <c r="E16" t="s" s="1">
        <v>271</v>
      </c>
      <c r="F16" t="n" s="7">
        <v>45663.0</v>
      </c>
      <c r="G16" t="s" s="1"/>
      <c r="H16" t="n" s="7">
        <v>45663.0</v>
      </c>
      <c r="I16" t="n" s="4">
        <v>1</v>
      </c>
      <c r="J16" t="s" s="1">
        <v>413</v>
      </c>
      <c r="K16" t="n" s="8">
        <v>23931.16</v>
      </c>
      <c r="L16" t="n" s="8">
        <v>0.0</v>
      </c>
      <c r="M16" t="n" s="8">
        <v>23931.16</v>
      </c>
      <c r="N16" t="s" s="1">
        <v>413</v>
      </c>
      <c r="O16" t="s" s="5">
        <v>390</v>
      </c>
      <c r="P16" t="n" s="8">
        <v>0.0</v>
      </c>
      <c r="Q16" t="n" s="8">
        <v>0.0</v>
      </c>
      <c r="R16" t="s" s="1">
        <v>390</v>
      </c>
      <c r="S16" t="s" s="1">
        <v>42</v>
      </c>
      <c r="T16" s="9">
        <f>HYPERLINK("https://my.zakupivli.pro/remote/dispatcher/state_purchase_view/56370316")</f>
        <v/>
      </c>
      <c r="U16" t="s" s="1">
        <v>411</v>
      </c>
      <c r="V16" t="n" s="4">
        <v>0</v>
      </c>
      <c r="W16" t="s" s="1"/>
      <c r="X16" t="s" s="1">
        <v>422</v>
      </c>
      <c r="Y16" t="n" s="8">
        <v>23931.16</v>
      </c>
      <c r="Z16" t="s" s="1">
        <v>233</v>
      </c>
      <c r="AA16" t="s" s="1">
        <v>409</v>
      </c>
      <c r="AB16" t="s" s="1"/>
      <c r="AC16" t="s" s="1"/>
      <c r="AD16" t="s" s="1">
        <v>6</v>
      </c>
    </row>
    <row r="17" spans="1:30">
      <c r="A17" t="n" s="4">
        <v>13</v>
      </c>
      <c r="B17" t="s" s="1">
        <v>147</v>
      </c>
      <c r="C17" t="s" s="5">
        <v>288</v>
      </c>
      <c r="D17" t="s" s="1">
        <v>84</v>
      </c>
      <c r="E17" t="s" s="1">
        <v>271</v>
      </c>
      <c r="F17" t="n" s="7">
        <v>45663.0</v>
      </c>
      <c r="G17" t="s" s="1"/>
      <c r="H17" t="n" s="7">
        <v>45663.0</v>
      </c>
      <c r="I17" t="n" s="4">
        <v>1</v>
      </c>
      <c r="J17" t="n" s="8">
        <v>78.0</v>
      </c>
      <c r="K17" t="n" s="8">
        <v>17990.0</v>
      </c>
      <c r="L17" t="n" s="8">
        <v>230.64102564102564</v>
      </c>
      <c r="M17" t="n" s="8">
        <v>17990.0</v>
      </c>
      <c r="N17" t="n" s="8">
        <v>230.64102564102564</v>
      </c>
      <c r="O17" t="s" s="5">
        <v>390</v>
      </c>
      <c r="P17" t="n" s="8">
        <v>0.0</v>
      </c>
      <c r="Q17" t="n" s="8">
        <v>0.0</v>
      </c>
      <c r="R17" t="s" s="1">
        <v>390</v>
      </c>
      <c r="S17" t="s" s="1">
        <v>42</v>
      </c>
      <c r="T17" s="9">
        <f>HYPERLINK("https://my.zakupivli.pro/remote/dispatcher/state_purchase_view/56370347")</f>
        <v/>
      </c>
      <c r="U17" t="s" s="1">
        <v>411</v>
      </c>
      <c r="V17" t="n" s="4">
        <v>0</v>
      </c>
      <c r="W17" t="s" s="1"/>
      <c r="X17" t="s" s="1">
        <v>422</v>
      </c>
      <c r="Y17" t="n" s="8">
        <v>17990.0</v>
      </c>
      <c r="Z17" t="s" s="1">
        <v>233</v>
      </c>
      <c r="AA17" t="s" s="1">
        <v>409</v>
      </c>
      <c r="AB17" t="s" s="1"/>
      <c r="AC17" t="s" s="1"/>
      <c r="AD17" t="s" s="1">
        <v>6</v>
      </c>
    </row>
    <row r="18" spans="1:30">
      <c r="A18" t="n" s="4">
        <v>14</v>
      </c>
      <c r="B18" t="s" s="1">
        <v>148</v>
      </c>
      <c r="C18" t="s" s="5">
        <v>275</v>
      </c>
      <c r="D18" t="s" s="1">
        <v>97</v>
      </c>
      <c r="E18" t="s" s="1">
        <v>271</v>
      </c>
      <c r="F18" t="n" s="7">
        <v>45663.0</v>
      </c>
      <c r="G18" t="s" s="1"/>
      <c r="H18" t="n" s="7">
        <v>45663.0</v>
      </c>
      <c r="I18" t="n" s="4">
        <v>1</v>
      </c>
      <c r="J18" t="n" s="8">
        <v>80.0</v>
      </c>
      <c r="K18" t="n" s="8">
        <v>32000.0</v>
      </c>
      <c r="L18" t="n" s="8">
        <v>400.0</v>
      </c>
      <c r="M18" t="n" s="8">
        <v>32000.0</v>
      </c>
      <c r="N18" t="n" s="8">
        <v>400.0</v>
      </c>
      <c r="O18" t="s" s="5">
        <v>390</v>
      </c>
      <c r="P18" t="n" s="8">
        <v>0.0</v>
      </c>
      <c r="Q18" t="n" s="8">
        <v>0.0</v>
      </c>
      <c r="R18" t="s" s="1">
        <v>390</v>
      </c>
      <c r="S18" t="s" s="1">
        <v>42</v>
      </c>
      <c r="T18" s="9">
        <f>HYPERLINK("https://my.zakupivli.pro/remote/dispatcher/state_purchase_view/56370361")</f>
        <v/>
      </c>
      <c r="U18" t="s" s="1">
        <v>411</v>
      </c>
      <c r="V18" t="n" s="4">
        <v>0</v>
      </c>
      <c r="W18" t="s" s="1"/>
      <c r="X18" t="s" s="1">
        <v>1</v>
      </c>
      <c r="Y18" t="n" s="8">
        <v>32000.0</v>
      </c>
      <c r="Z18" t="s" s="1">
        <v>233</v>
      </c>
      <c r="AA18" t="s" s="1">
        <v>409</v>
      </c>
      <c r="AB18" t="s" s="1"/>
      <c r="AC18" t="s" s="1"/>
      <c r="AD18" t="s" s="1">
        <v>6</v>
      </c>
    </row>
    <row r="19" spans="1:30">
      <c r="A19" t="n" s="4">
        <v>15</v>
      </c>
      <c r="B19" t="s" s="1">
        <v>149</v>
      </c>
      <c r="C19" t="s" s="5">
        <v>280</v>
      </c>
      <c r="D19" t="s" s="1">
        <v>25</v>
      </c>
      <c r="E19" t="s" s="1">
        <v>271</v>
      </c>
      <c r="F19" t="n" s="7">
        <v>45663.0</v>
      </c>
      <c r="G19" t="s" s="1"/>
      <c r="H19" t="n" s="7">
        <v>45663.0</v>
      </c>
      <c r="I19" t="n" s="4">
        <v>1</v>
      </c>
      <c r="J19" t="n" s="8">
        <v>100.0</v>
      </c>
      <c r="K19" t="n" s="8">
        <v>16000.0</v>
      </c>
      <c r="L19" t="n" s="8">
        <v>160.0</v>
      </c>
      <c r="M19" t="n" s="8">
        <v>16000.0</v>
      </c>
      <c r="N19" t="n" s="8">
        <v>160.0</v>
      </c>
      <c r="O19" t="s" s="5">
        <v>399</v>
      </c>
      <c r="P19" t="n" s="8">
        <v>0.0</v>
      </c>
      <c r="Q19" t="n" s="8">
        <v>0.0</v>
      </c>
      <c r="R19" t="s" s="1">
        <v>399</v>
      </c>
      <c r="S19" t="s" s="1">
        <v>48</v>
      </c>
      <c r="T19" s="9">
        <f>HYPERLINK("https://my.zakupivli.pro/remote/dispatcher/state_purchase_view/56370381")</f>
        <v/>
      </c>
      <c r="U19" t="s" s="1">
        <v>411</v>
      </c>
      <c r="V19" t="n" s="4">
        <v>0</v>
      </c>
      <c r="W19" t="s" s="1"/>
      <c r="X19" t="s" s="1">
        <v>468</v>
      </c>
      <c r="Y19" t="n" s="8">
        <v>16000.0</v>
      </c>
      <c r="Z19" t="s" s="1">
        <v>233</v>
      </c>
      <c r="AA19" t="s" s="1">
        <v>409</v>
      </c>
      <c r="AB19" t="s" s="1"/>
      <c r="AC19" t="s" s="1"/>
      <c r="AD19" t="s" s="1">
        <v>6</v>
      </c>
    </row>
    <row r="20" spans="1:30">
      <c r="A20" t="n" s="4">
        <v>16</v>
      </c>
      <c r="B20" t="s" s="1">
        <v>150</v>
      </c>
      <c r="C20" t="s" s="5">
        <v>239</v>
      </c>
      <c r="D20" t="s" s="1">
        <v>54</v>
      </c>
      <c r="E20" t="s" s="1">
        <v>271</v>
      </c>
      <c r="F20" t="n" s="7">
        <v>45663.0</v>
      </c>
      <c r="G20" t="s" s="1"/>
      <c r="H20" t="n" s="7">
        <v>45663.0</v>
      </c>
      <c r="I20" t="n" s="4">
        <v>1</v>
      </c>
      <c r="J20" t="n" s="8">
        <v>6.0</v>
      </c>
      <c r="K20" t="n" s="8">
        <v>96600.0</v>
      </c>
      <c r="L20" t="n" s="8">
        <v>16100.0</v>
      </c>
      <c r="M20" t="n" s="8">
        <v>96600.0</v>
      </c>
      <c r="N20" t="n" s="8">
        <v>16100.0</v>
      </c>
      <c r="O20" t="s" s="5">
        <v>393</v>
      </c>
      <c r="P20" t="n" s="8">
        <v>0.0</v>
      </c>
      <c r="Q20" t="n" s="8">
        <v>0.0</v>
      </c>
      <c r="R20" t="s" s="1">
        <v>393</v>
      </c>
      <c r="S20" t="s" s="1">
        <v>36</v>
      </c>
      <c r="T20" s="9">
        <f>HYPERLINK("https://my.zakupivli.pro/remote/dispatcher/state_purchase_view/56370404")</f>
        <v/>
      </c>
      <c r="U20" t="s" s="1">
        <v>411</v>
      </c>
      <c r="V20" t="n" s="4">
        <v>0</v>
      </c>
      <c r="W20" t="s" s="1"/>
      <c r="X20" t="s" s="1">
        <v>428</v>
      </c>
      <c r="Y20" t="n" s="8">
        <v>96600.0</v>
      </c>
      <c r="Z20" t="s" s="1">
        <v>233</v>
      </c>
      <c r="AA20" t="s" s="1">
        <v>409</v>
      </c>
      <c r="AB20" t="s" s="1"/>
      <c r="AC20" t="s" s="1"/>
      <c r="AD20" t="s" s="1">
        <v>6</v>
      </c>
    </row>
    <row r="21" spans="1:30">
      <c r="A21" t="n" s="4">
        <v>17</v>
      </c>
      <c r="B21" t="s" s="1">
        <v>151</v>
      </c>
      <c r="C21" t="s" s="5">
        <v>277</v>
      </c>
      <c r="D21" t="s" s="1">
        <v>95</v>
      </c>
      <c r="E21" t="s" s="1">
        <v>271</v>
      </c>
      <c r="F21" t="n" s="7">
        <v>45664.0</v>
      </c>
      <c r="G21" t="s" s="1"/>
      <c r="H21" t="n" s="7">
        <v>45664.0</v>
      </c>
      <c r="I21" t="n" s="4">
        <v>1</v>
      </c>
      <c r="J21" t="n" s="8">
        <v>0.5</v>
      </c>
      <c r="K21" t="n" s="8">
        <v>9730.86</v>
      </c>
      <c r="L21" t="n" s="8">
        <v>19461.72</v>
      </c>
      <c r="M21" t="n" s="8">
        <v>9730.86</v>
      </c>
      <c r="N21" t="n" s="8">
        <v>0.0</v>
      </c>
      <c r="O21" t="s" s="5">
        <v>388</v>
      </c>
      <c r="P21" t="n" s="8">
        <v>0.0</v>
      </c>
      <c r="Q21" t="n" s="8">
        <v>0.0</v>
      </c>
      <c r="R21" t="s" s="1">
        <v>388</v>
      </c>
      <c r="S21" t="s" s="1">
        <v>55</v>
      </c>
      <c r="T21" s="9">
        <f>HYPERLINK("https://my.zakupivli.pro/remote/dispatcher/state_purchase_view/56374194")</f>
        <v/>
      </c>
      <c r="U21" t="s" s="1">
        <v>411</v>
      </c>
      <c r="V21" t="n" s="4">
        <v>0</v>
      </c>
      <c r="W21" t="s" s="1"/>
      <c r="X21" t="s" s="1">
        <v>447</v>
      </c>
      <c r="Y21" t="n" s="8">
        <v>9730.86</v>
      </c>
      <c r="Z21" t="s" s="1">
        <v>233</v>
      </c>
      <c r="AA21" t="s" s="1">
        <v>409</v>
      </c>
      <c r="AB21" t="s" s="1"/>
      <c r="AC21" t="s" s="1"/>
      <c r="AD21" t="s" s="1">
        <v>6</v>
      </c>
    </row>
    <row r="22" spans="1:30">
      <c r="A22" t="n" s="4">
        <v>18</v>
      </c>
      <c r="B22" t="s" s="1">
        <v>152</v>
      </c>
      <c r="C22" t="s" s="5">
        <v>286</v>
      </c>
      <c r="D22" t="s" s="1">
        <v>53</v>
      </c>
      <c r="E22" t="s" s="1">
        <v>271</v>
      </c>
      <c r="F22" t="n" s="7">
        <v>45664.0</v>
      </c>
      <c r="G22" t="s" s="1"/>
      <c r="H22" t="n" s="7">
        <v>45664.0</v>
      </c>
      <c r="I22" t="n" s="4">
        <v>1</v>
      </c>
      <c r="J22" t="n" s="8">
        <v>270.0</v>
      </c>
      <c r="K22" t="n" s="8">
        <v>16256.76</v>
      </c>
      <c r="L22" t="n" s="8">
        <v>60.21022222222222</v>
      </c>
      <c r="M22" t="n" s="8">
        <v>16256.76</v>
      </c>
      <c r="N22" t="n" s="8">
        <v>60.21022222222222</v>
      </c>
      <c r="O22" t="s" s="5">
        <v>388</v>
      </c>
      <c r="P22" t="n" s="8">
        <v>0.0</v>
      </c>
      <c r="Q22" t="n" s="8">
        <v>0.0</v>
      </c>
      <c r="R22" t="s" s="1">
        <v>388</v>
      </c>
      <c r="S22" t="s" s="1">
        <v>55</v>
      </c>
      <c r="T22" s="9">
        <f>HYPERLINK("https://my.zakupivli.pro/remote/dispatcher/state_purchase_view/56374405")</f>
        <v/>
      </c>
      <c r="U22" t="s" s="1">
        <v>411</v>
      </c>
      <c r="V22" t="n" s="4">
        <v>0</v>
      </c>
      <c r="W22" t="s" s="1"/>
      <c r="X22" t="s" s="1">
        <v>469</v>
      </c>
      <c r="Y22" t="n" s="8">
        <v>16256.76</v>
      </c>
      <c r="Z22" t="s" s="1">
        <v>233</v>
      </c>
      <c r="AA22" t="s" s="1">
        <v>409</v>
      </c>
      <c r="AB22" t="s" s="1"/>
      <c r="AC22" t="s" s="1"/>
      <c r="AD22" t="s" s="1">
        <v>6</v>
      </c>
    </row>
    <row r="23" spans="1:30">
      <c r="A23" t="n" s="4">
        <v>19</v>
      </c>
      <c r="B23" t="s" s="1">
        <v>153</v>
      </c>
      <c r="C23" t="s" s="5">
        <v>245</v>
      </c>
      <c r="D23" t="s" s="1">
        <v>52</v>
      </c>
      <c r="E23" t="s" s="1">
        <v>271</v>
      </c>
      <c r="F23" t="n" s="7">
        <v>45664.0</v>
      </c>
      <c r="G23" t="s" s="1"/>
      <c r="H23" t="s" s="1"/>
      <c r="I23" t="n" s="4">
        <v>1</v>
      </c>
      <c r="J23" t="n" s="8">
        <v>50.0</v>
      </c>
      <c r="K23" t="n" s="8">
        <v>13000.01</v>
      </c>
      <c r="L23" t="n" s="8">
        <v>260.0002</v>
      </c>
      <c r="M23" t="n" s="8">
        <v>13000.01</v>
      </c>
      <c r="N23" t="n" s="8">
        <v>260.0002</v>
      </c>
      <c r="O23" t="s" s="5">
        <v>388</v>
      </c>
      <c r="P23" t="n" s="8">
        <v>0.0</v>
      </c>
      <c r="Q23" t="n" s="8">
        <v>0.0</v>
      </c>
      <c r="R23" t="s" s="1">
        <v>388</v>
      </c>
      <c r="S23" t="s" s="1">
        <v>55</v>
      </c>
      <c r="T23" s="9">
        <f>HYPERLINK("https://my.zakupivli.pro/remote/dispatcher/state_purchase_view/56375507")</f>
        <v/>
      </c>
      <c r="U23" t="s" s="1">
        <v>408</v>
      </c>
      <c r="V23" t="n" s="4">
        <v>0</v>
      </c>
      <c r="W23" t="s" s="1"/>
      <c r="X23" t="s" s="1"/>
      <c r="Y23" t="n" s="8">
        <v>13000.01</v>
      </c>
      <c r="Z23" t="s" s="1">
        <v>233</v>
      </c>
      <c r="AA23" t="s" s="1">
        <v>414</v>
      </c>
      <c r="AB23" t="s" s="1"/>
      <c r="AC23" t="s" s="1"/>
      <c r="AD23" t="s" s="1">
        <v>6</v>
      </c>
    </row>
    <row r="24" spans="1:30">
      <c r="A24" t="n" s="4">
        <v>20</v>
      </c>
      <c r="B24" t="s" s="1">
        <v>154</v>
      </c>
      <c r="C24" t="s" s="5">
        <v>265</v>
      </c>
      <c r="D24" t="s" s="1">
        <v>101</v>
      </c>
      <c r="E24" t="s" s="1">
        <v>271</v>
      </c>
      <c r="F24" t="n" s="7">
        <v>45664.0</v>
      </c>
      <c r="G24" t="s" s="1"/>
      <c r="H24" t="n" s="7">
        <v>45664.0</v>
      </c>
      <c r="I24" t="n" s="4">
        <v>1</v>
      </c>
      <c r="J24" t="n" s="8">
        <v>204.0</v>
      </c>
      <c r="K24" t="n" s="8">
        <v>587.96</v>
      </c>
      <c r="L24" t="n" s="8">
        <v>2.882156862745098</v>
      </c>
      <c r="M24" t="n" s="8">
        <v>587.96</v>
      </c>
      <c r="N24" t="n" s="8">
        <v>2.882156862745098</v>
      </c>
      <c r="O24" t="s" s="5">
        <v>388</v>
      </c>
      <c r="P24" t="n" s="8">
        <v>0.0</v>
      </c>
      <c r="Q24" t="n" s="8">
        <v>0.0</v>
      </c>
      <c r="R24" t="s" s="1">
        <v>388</v>
      </c>
      <c r="S24" t="s" s="1">
        <v>55</v>
      </c>
      <c r="T24" s="9">
        <f>HYPERLINK("https://my.zakupivli.pro/remote/dispatcher/state_purchase_view/56375730")</f>
        <v/>
      </c>
      <c r="U24" t="s" s="1">
        <v>411</v>
      </c>
      <c r="V24" t="n" s="4">
        <v>0</v>
      </c>
      <c r="W24" t="s" s="1"/>
      <c r="X24" t="s" s="1">
        <v>447</v>
      </c>
      <c r="Y24" t="n" s="8">
        <v>587.96</v>
      </c>
      <c r="Z24" t="s" s="1">
        <v>233</v>
      </c>
      <c r="AA24" t="s" s="1">
        <v>409</v>
      </c>
      <c r="AB24" t="s" s="1"/>
      <c r="AC24" t="s" s="1"/>
      <c r="AD24" t="s" s="1">
        <v>6</v>
      </c>
    </row>
    <row r="25" spans="1:30">
      <c r="A25" t="n" s="4">
        <v>21</v>
      </c>
      <c r="B25" t="s" s="1">
        <v>155</v>
      </c>
      <c r="C25" t="s" s="5">
        <v>242</v>
      </c>
      <c r="D25" t="s" s="1">
        <v>99</v>
      </c>
      <c r="E25" t="s" s="1">
        <v>271</v>
      </c>
      <c r="F25" t="n" s="7">
        <v>45664.0</v>
      </c>
      <c r="G25" t="s" s="1"/>
      <c r="H25" t="n" s="7">
        <v>45664.0</v>
      </c>
      <c r="I25" t="n" s="4">
        <v>1</v>
      </c>
      <c r="J25" t="n" s="8">
        <v>5.0</v>
      </c>
      <c r="K25" t="n" s="8">
        <v>530.0</v>
      </c>
      <c r="L25" t="n" s="8">
        <v>106.0</v>
      </c>
      <c r="M25" t="n" s="8">
        <v>530.0</v>
      </c>
      <c r="N25" t="n" s="8">
        <v>106.0</v>
      </c>
      <c r="O25" t="s" s="5">
        <v>388</v>
      </c>
      <c r="P25" t="n" s="8">
        <v>0.0</v>
      </c>
      <c r="Q25" t="n" s="8">
        <v>0.0</v>
      </c>
      <c r="R25" t="s" s="1">
        <v>388</v>
      </c>
      <c r="S25" t="s" s="1">
        <v>55</v>
      </c>
      <c r="T25" s="9">
        <f>HYPERLINK("https://my.zakupivli.pro/remote/dispatcher/state_purchase_view/56375822")</f>
        <v/>
      </c>
      <c r="U25" t="s" s="1">
        <v>411</v>
      </c>
      <c r="V25" t="n" s="4">
        <v>0</v>
      </c>
      <c r="W25" t="s" s="1"/>
      <c r="X25" t="s" s="1">
        <v>447</v>
      </c>
      <c r="Y25" t="n" s="8">
        <v>530.0</v>
      </c>
      <c r="Z25" t="s" s="1">
        <v>233</v>
      </c>
      <c r="AA25" t="s" s="1">
        <v>409</v>
      </c>
      <c r="AB25" t="s" s="1"/>
      <c r="AC25" t="s" s="1"/>
      <c r="AD25" t="s" s="1">
        <v>6</v>
      </c>
    </row>
    <row r="26" spans="1:30">
      <c r="A26" t="n" s="4">
        <v>22</v>
      </c>
      <c r="B26" t="s" s="1">
        <v>156</v>
      </c>
      <c r="C26" t="s" s="5">
        <v>314</v>
      </c>
      <c r="D26" t="s" s="1">
        <v>70</v>
      </c>
      <c r="E26" t="s" s="1">
        <v>271</v>
      </c>
      <c r="F26" t="n" s="7">
        <v>45664.0</v>
      </c>
      <c r="G26" t="s" s="1"/>
      <c r="H26" t="n" s="7">
        <v>45664.0</v>
      </c>
      <c r="I26" t="n" s="4">
        <v>1</v>
      </c>
      <c r="J26" t="n" s="8">
        <v>3.0</v>
      </c>
      <c r="K26" t="n" s="8">
        <v>1455.0</v>
      </c>
      <c r="L26" t="n" s="8">
        <v>485.0</v>
      </c>
      <c r="M26" t="n" s="8">
        <v>1455.0</v>
      </c>
      <c r="N26" t="n" s="8">
        <v>485.0</v>
      </c>
      <c r="O26" t="s" s="5">
        <v>388</v>
      </c>
      <c r="P26" t="n" s="8">
        <v>0.0</v>
      </c>
      <c r="Q26" t="n" s="8">
        <v>0.0</v>
      </c>
      <c r="R26" t="s" s="1">
        <v>388</v>
      </c>
      <c r="S26" t="s" s="1">
        <v>55</v>
      </c>
      <c r="T26" s="9">
        <f>HYPERLINK("https://my.zakupivli.pro/remote/dispatcher/state_purchase_view/56375990")</f>
        <v/>
      </c>
      <c r="U26" t="s" s="1">
        <v>411</v>
      </c>
      <c r="V26" t="n" s="4">
        <v>0</v>
      </c>
      <c r="W26" t="s" s="1"/>
      <c r="X26" t="s" s="1">
        <v>447</v>
      </c>
      <c r="Y26" t="n" s="8">
        <v>1455.0</v>
      </c>
      <c r="Z26" t="s" s="1">
        <v>233</v>
      </c>
      <c r="AA26" t="s" s="1">
        <v>409</v>
      </c>
      <c r="AB26" t="s" s="1"/>
      <c r="AC26" t="s" s="1"/>
      <c r="AD26" t="s" s="1">
        <v>6</v>
      </c>
    </row>
    <row r="27" spans="1:30">
      <c r="A27" t="n" s="4">
        <v>23</v>
      </c>
      <c r="B27" t="s" s="1">
        <v>157</v>
      </c>
      <c r="C27" t="s" s="5">
        <v>348</v>
      </c>
      <c r="D27" t="s" s="1">
        <v>56</v>
      </c>
      <c r="E27" t="s" s="1">
        <v>271</v>
      </c>
      <c r="F27" t="n" s="7">
        <v>45664.0</v>
      </c>
      <c r="G27" t="s" s="1"/>
      <c r="H27" t="n" s="7">
        <v>45664.0</v>
      </c>
      <c r="I27" t="n" s="4">
        <v>1</v>
      </c>
      <c r="J27" t="n" s="8">
        <v>70.0</v>
      </c>
      <c r="K27" t="n" s="8">
        <v>20440.0</v>
      </c>
      <c r="L27" t="n" s="8">
        <v>292.0</v>
      </c>
      <c r="M27" t="n" s="8">
        <v>20440.0</v>
      </c>
      <c r="N27" t="n" s="8">
        <v>292.0</v>
      </c>
      <c r="O27" t="s" s="5">
        <v>388</v>
      </c>
      <c r="P27" t="n" s="8">
        <v>0.0</v>
      </c>
      <c r="Q27" t="n" s="8">
        <v>0.0</v>
      </c>
      <c r="R27" t="s" s="1">
        <v>388</v>
      </c>
      <c r="S27" t="s" s="1">
        <v>55</v>
      </c>
      <c r="T27" s="9">
        <f>HYPERLINK("https://my.zakupivli.pro/remote/dispatcher/state_purchase_view/56376061")</f>
        <v/>
      </c>
      <c r="U27" t="s" s="1">
        <v>411</v>
      </c>
      <c r="V27" t="n" s="4">
        <v>0</v>
      </c>
      <c r="W27" t="s" s="1"/>
      <c r="X27" t="s" s="1">
        <v>447</v>
      </c>
      <c r="Y27" t="n" s="8">
        <v>20440.0</v>
      </c>
      <c r="Z27" t="s" s="1">
        <v>233</v>
      </c>
      <c r="AA27" t="s" s="1">
        <v>409</v>
      </c>
      <c r="AB27" t="s" s="1"/>
      <c r="AC27" t="s" s="1"/>
      <c r="AD27" t="s" s="1">
        <v>6</v>
      </c>
    </row>
    <row r="28" spans="1:30">
      <c r="A28" t="n" s="4">
        <v>24</v>
      </c>
      <c r="B28" t="s" s="1">
        <v>158</v>
      </c>
      <c r="C28" t="s" s="5">
        <v>251</v>
      </c>
      <c r="D28" t="s" s="1">
        <v>90</v>
      </c>
      <c r="E28" t="s" s="1">
        <v>271</v>
      </c>
      <c r="F28" t="n" s="7">
        <v>45664.0</v>
      </c>
      <c r="G28" t="s" s="1"/>
      <c r="H28" t="n" s="7">
        <v>45664.0</v>
      </c>
      <c r="I28" t="n" s="4">
        <v>1</v>
      </c>
      <c r="J28" t="n" s="8">
        <v>0.1</v>
      </c>
      <c r="K28" t="n" s="8">
        <v>625.5</v>
      </c>
      <c r="L28" t="n" s="8">
        <v>6255.0</v>
      </c>
      <c r="M28" t="n" s="8">
        <v>625.5</v>
      </c>
      <c r="N28" t="n" s="8">
        <v>0.0</v>
      </c>
      <c r="O28" t="s" s="5">
        <v>388</v>
      </c>
      <c r="P28" t="n" s="8">
        <v>0.0</v>
      </c>
      <c r="Q28" t="n" s="8">
        <v>0.0</v>
      </c>
      <c r="R28" t="s" s="1">
        <v>388</v>
      </c>
      <c r="S28" t="s" s="1">
        <v>55</v>
      </c>
      <c r="T28" s="9">
        <f>HYPERLINK("https://my.zakupivli.pro/remote/dispatcher/state_purchase_view/56376156")</f>
        <v/>
      </c>
      <c r="U28" t="s" s="1">
        <v>411</v>
      </c>
      <c r="V28" t="n" s="4">
        <v>0</v>
      </c>
      <c r="W28" t="s" s="1"/>
      <c r="X28" t="s" s="1">
        <v>447</v>
      </c>
      <c r="Y28" t="n" s="8">
        <v>625.5</v>
      </c>
      <c r="Z28" t="s" s="1">
        <v>233</v>
      </c>
      <c r="AA28" t="s" s="1">
        <v>409</v>
      </c>
      <c r="AB28" t="s" s="1"/>
      <c r="AC28" t="s" s="1"/>
      <c r="AD28" t="s" s="1">
        <v>6</v>
      </c>
    </row>
    <row r="29" spans="1:30">
      <c r="A29" t="n" s="4">
        <v>25</v>
      </c>
      <c r="B29" t="s" s="1">
        <v>159</v>
      </c>
      <c r="C29" t="s" s="5">
        <v>270</v>
      </c>
      <c r="D29" t="s" s="1">
        <v>59</v>
      </c>
      <c r="E29" t="s" s="1">
        <v>271</v>
      </c>
      <c r="F29" t="n" s="7">
        <v>45664.0</v>
      </c>
      <c r="G29" t="s" s="1"/>
      <c r="H29" t="n" s="7">
        <v>45664.0</v>
      </c>
      <c r="I29" t="n" s="4">
        <v>1</v>
      </c>
      <c r="J29" t="n" s="8">
        <v>3.0</v>
      </c>
      <c r="K29" t="n" s="8">
        <v>46417.0</v>
      </c>
      <c r="L29" t="n" s="8">
        <v>15472.333333333334</v>
      </c>
      <c r="M29" t="n" s="8">
        <v>46417.0</v>
      </c>
      <c r="N29" t="n" s="8">
        <v>15472.333333333334</v>
      </c>
      <c r="O29" t="s" s="5">
        <v>396</v>
      </c>
      <c r="P29" t="n" s="8">
        <v>0.0</v>
      </c>
      <c r="Q29" t="n" s="8">
        <v>0.0</v>
      </c>
      <c r="R29" t="s" s="1">
        <v>396</v>
      </c>
      <c r="S29" t="s" s="1">
        <v>67</v>
      </c>
      <c r="T29" s="9">
        <f>HYPERLINK("https://my.zakupivli.pro/remote/dispatcher/state_purchase_view/56376443")</f>
        <v/>
      </c>
      <c r="U29" t="s" s="1">
        <v>411</v>
      </c>
      <c r="V29" t="n" s="4">
        <v>0</v>
      </c>
      <c r="W29" t="s" s="1"/>
      <c r="X29" t="s" s="1">
        <v>429</v>
      </c>
      <c r="Y29" t="n" s="8">
        <v>46417.0</v>
      </c>
      <c r="Z29" t="s" s="1">
        <v>233</v>
      </c>
      <c r="AA29" t="s" s="1">
        <v>409</v>
      </c>
      <c r="AB29" t="s" s="1"/>
      <c r="AC29" t="s" s="1"/>
      <c r="AD29" t="s" s="1">
        <v>6</v>
      </c>
    </row>
    <row r="30" spans="1:30">
      <c r="A30" t="n" s="4">
        <v>26</v>
      </c>
      <c r="B30" t="s" s="1">
        <v>160</v>
      </c>
      <c r="C30" t="s" s="5">
        <v>284</v>
      </c>
      <c r="D30" t="s" s="1">
        <v>57</v>
      </c>
      <c r="E30" t="s" s="1">
        <v>271</v>
      </c>
      <c r="F30" t="n" s="7">
        <v>45664.0</v>
      </c>
      <c r="G30" t="s" s="1"/>
      <c r="H30" t="n" s="7">
        <v>45664.0</v>
      </c>
      <c r="I30" t="n" s="4">
        <v>1</v>
      </c>
      <c r="J30" t="n" s="8">
        <v>2.0</v>
      </c>
      <c r="K30" t="n" s="8">
        <v>25748.0</v>
      </c>
      <c r="L30" t="n" s="8">
        <v>12874.0</v>
      </c>
      <c r="M30" t="n" s="8">
        <v>25748.0</v>
      </c>
      <c r="N30" t="n" s="8">
        <v>12874.0</v>
      </c>
      <c r="O30" t="s" s="5">
        <v>396</v>
      </c>
      <c r="P30" t="n" s="8">
        <v>0.0</v>
      </c>
      <c r="Q30" t="n" s="8">
        <v>0.0</v>
      </c>
      <c r="R30" t="s" s="1">
        <v>396</v>
      </c>
      <c r="S30" t="s" s="1">
        <v>67</v>
      </c>
      <c r="T30" s="9">
        <f>HYPERLINK("https://my.zakupivli.pro/remote/dispatcher/state_purchase_view/56376532")</f>
        <v/>
      </c>
      <c r="U30" t="s" s="1">
        <v>411</v>
      </c>
      <c r="V30" t="n" s="4">
        <v>0</v>
      </c>
      <c r="W30" t="s" s="1"/>
      <c r="X30" t="s" s="1">
        <v>429</v>
      </c>
      <c r="Y30" t="n" s="8">
        <v>25748.0</v>
      </c>
      <c r="Z30" t="s" s="1">
        <v>233</v>
      </c>
      <c r="AA30" t="s" s="1">
        <v>409</v>
      </c>
      <c r="AB30" t="s" s="1"/>
      <c r="AC30" t="s" s="1"/>
      <c r="AD30" t="s" s="1">
        <v>6</v>
      </c>
    </row>
    <row r="31" spans="1:30">
      <c r="A31" t="n" s="4">
        <v>27</v>
      </c>
      <c r="B31" t="s" s="1">
        <v>161</v>
      </c>
      <c r="C31" t="s" s="5">
        <v>304</v>
      </c>
      <c r="D31" t="s" s="1">
        <v>64</v>
      </c>
      <c r="E31" t="s" s="1">
        <v>271</v>
      </c>
      <c r="F31" t="n" s="7">
        <v>45664.0</v>
      </c>
      <c r="G31" t="s" s="1"/>
      <c r="H31" t="n" s="7">
        <v>45664.0</v>
      </c>
      <c r="I31" t="n" s="4">
        <v>1</v>
      </c>
      <c r="J31" t="n" s="8">
        <v>25.0</v>
      </c>
      <c r="K31" t="n" s="8">
        <v>99417.0</v>
      </c>
      <c r="L31" t="n" s="8">
        <v>3976.68</v>
      </c>
      <c r="M31" t="n" s="8">
        <v>99417.0</v>
      </c>
      <c r="N31" t="n" s="8">
        <v>3976.68</v>
      </c>
      <c r="O31" t="s" s="5">
        <v>394</v>
      </c>
      <c r="P31" t="n" s="8">
        <v>0.0</v>
      </c>
      <c r="Q31" t="n" s="8">
        <v>0.0</v>
      </c>
      <c r="R31" t="s" s="1">
        <v>394</v>
      </c>
      <c r="S31" t="s" s="1">
        <v>22</v>
      </c>
      <c r="T31" s="9">
        <f>HYPERLINK("https://my.zakupivli.pro/remote/dispatcher/state_purchase_view/56376737")</f>
        <v/>
      </c>
      <c r="U31" t="s" s="1">
        <v>411</v>
      </c>
      <c r="V31" t="n" s="4">
        <v>0</v>
      </c>
      <c r="W31" t="s" s="1"/>
      <c r="X31" t="s" s="1">
        <v>430</v>
      </c>
      <c r="Y31" t="n" s="8">
        <v>99417.0</v>
      </c>
      <c r="Z31" t="s" s="1">
        <v>233</v>
      </c>
      <c r="AA31" t="s" s="1">
        <v>409</v>
      </c>
      <c r="AB31" t="s" s="1"/>
      <c r="AC31" t="s" s="1"/>
      <c r="AD31" t="s" s="1">
        <v>6</v>
      </c>
    </row>
    <row r="32" spans="1:30">
      <c r="A32" t="n" s="4">
        <v>28</v>
      </c>
      <c r="B32" t="s" s="1">
        <v>162</v>
      </c>
      <c r="C32" t="s" s="5">
        <v>293</v>
      </c>
      <c r="D32" t="s" s="1">
        <v>45</v>
      </c>
      <c r="E32" t="s" s="1">
        <v>271</v>
      </c>
      <c r="F32" t="n" s="7">
        <v>45664.0</v>
      </c>
      <c r="G32" t="s" s="1"/>
      <c r="H32" t="n" s="7">
        <v>45664.0</v>
      </c>
      <c r="I32" t="n" s="4">
        <v>1</v>
      </c>
      <c r="J32" t="n" s="8">
        <v>5.0</v>
      </c>
      <c r="K32" t="n" s="8">
        <v>90181.0</v>
      </c>
      <c r="L32" t="n" s="8">
        <v>18036.2</v>
      </c>
      <c r="M32" t="n" s="8">
        <v>90181.0</v>
      </c>
      <c r="N32" t="n" s="8">
        <v>18036.2</v>
      </c>
      <c r="O32" t="s" s="5">
        <v>396</v>
      </c>
      <c r="P32" t="n" s="8">
        <v>0.0</v>
      </c>
      <c r="Q32" t="n" s="8">
        <v>0.0</v>
      </c>
      <c r="R32" t="s" s="1">
        <v>396</v>
      </c>
      <c r="S32" t="s" s="1">
        <v>67</v>
      </c>
      <c r="T32" s="9">
        <f>HYPERLINK("https://my.zakupivli.pro/remote/dispatcher/state_purchase_view/56376847")</f>
        <v/>
      </c>
      <c r="U32" t="s" s="1">
        <v>411</v>
      </c>
      <c r="V32" t="n" s="4">
        <v>0</v>
      </c>
      <c r="W32" t="s" s="1"/>
      <c r="X32" t="s" s="1">
        <v>431</v>
      </c>
      <c r="Y32" t="n" s="8">
        <v>90181.0</v>
      </c>
      <c r="Z32" t="s" s="1">
        <v>233</v>
      </c>
      <c r="AA32" t="s" s="1">
        <v>409</v>
      </c>
      <c r="AB32" t="s" s="1"/>
      <c r="AC32" t="s" s="1"/>
      <c r="AD32" t="s" s="1">
        <v>6</v>
      </c>
    </row>
    <row r="33" spans="1:30">
      <c r="A33" t="n" s="4">
        <v>29</v>
      </c>
      <c r="B33" t="s" s="1">
        <v>163</v>
      </c>
      <c r="C33" t="s" s="5">
        <v>266</v>
      </c>
      <c r="D33" t="s" s="1">
        <v>19</v>
      </c>
      <c r="E33" t="s" s="1">
        <v>271</v>
      </c>
      <c r="F33" t="n" s="7">
        <v>45664.0</v>
      </c>
      <c r="G33" t="s" s="1"/>
      <c r="H33" t="n" s="7">
        <v>45664.0</v>
      </c>
      <c r="I33" t="n" s="4">
        <v>1</v>
      </c>
      <c r="J33" t="n" s="8">
        <v>250.0</v>
      </c>
      <c r="K33" t="n" s="8">
        <v>25500.0</v>
      </c>
      <c r="L33" t="n" s="8">
        <v>102.0</v>
      </c>
      <c r="M33" t="n" s="8">
        <v>25500.0</v>
      </c>
      <c r="N33" t="n" s="8">
        <v>102.0</v>
      </c>
      <c r="O33" t="s" s="5">
        <v>360</v>
      </c>
      <c r="P33" t="n" s="8">
        <v>0.0</v>
      </c>
      <c r="Q33" t="n" s="8">
        <v>0.0</v>
      </c>
      <c r="R33" t="s" s="1">
        <v>360</v>
      </c>
      <c r="S33" t="s" s="1">
        <v>65</v>
      </c>
      <c r="T33" s="9">
        <f>HYPERLINK("https://my.zakupivli.pro/remote/dispatcher/state_purchase_view/56376936")</f>
        <v/>
      </c>
      <c r="U33" t="s" s="1">
        <v>411</v>
      </c>
      <c r="V33" t="n" s="4">
        <v>0</v>
      </c>
      <c r="W33" t="s" s="1"/>
      <c r="X33" t="s" s="1">
        <v>432</v>
      </c>
      <c r="Y33" t="n" s="8">
        <v>25500.0</v>
      </c>
      <c r="Z33" t="s" s="1">
        <v>233</v>
      </c>
      <c r="AA33" t="s" s="1">
        <v>409</v>
      </c>
      <c r="AB33" t="s" s="1"/>
      <c r="AC33" t="s" s="1"/>
      <c r="AD33" t="s" s="1">
        <v>6</v>
      </c>
    </row>
    <row r="34" spans="1:30">
      <c r="A34" t="n" s="4">
        <v>30</v>
      </c>
      <c r="B34" t="s" s="1">
        <v>164</v>
      </c>
      <c r="C34" t="s" s="5">
        <v>312</v>
      </c>
      <c r="D34" t="s" s="1">
        <v>35</v>
      </c>
      <c r="E34" t="s" s="1">
        <v>271</v>
      </c>
      <c r="F34" t="n" s="7">
        <v>45664.0</v>
      </c>
      <c r="G34" t="s" s="1"/>
      <c r="H34" t="n" s="7">
        <v>45664.0</v>
      </c>
      <c r="I34" t="n" s="4">
        <v>1</v>
      </c>
      <c r="J34" t="n" s="8">
        <v>0.067</v>
      </c>
      <c r="K34" t="n" s="8">
        <v>275.4</v>
      </c>
      <c r="L34" t="n" s="8">
        <v>4110.447761194029</v>
      </c>
      <c r="M34" t="n" s="8">
        <v>275.4</v>
      </c>
      <c r="N34" t="n" s="8">
        <v>0.0</v>
      </c>
      <c r="O34" t="s" s="5">
        <v>395</v>
      </c>
      <c r="P34" t="n" s="8">
        <v>0.0</v>
      </c>
      <c r="Q34" t="n" s="8">
        <v>0.0</v>
      </c>
      <c r="R34" t="s" s="1">
        <v>395</v>
      </c>
      <c r="S34" t="s" s="1">
        <v>36</v>
      </c>
      <c r="T34" s="9">
        <f>HYPERLINK("https://my.zakupivli.pro/remote/dispatcher/state_purchase_view/56377280")</f>
        <v/>
      </c>
      <c r="U34" t="s" s="1">
        <v>411</v>
      </c>
      <c r="V34" t="n" s="4">
        <v>0</v>
      </c>
      <c r="W34" t="s" s="1"/>
      <c r="X34" t="s" s="1">
        <v>424</v>
      </c>
      <c r="Y34" t="n" s="8">
        <v>275.4</v>
      </c>
      <c r="Z34" t="s" s="1">
        <v>233</v>
      </c>
      <c r="AA34" t="s" s="1">
        <v>409</v>
      </c>
      <c r="AB34" t="s" s="1"/>
      <c r="AC34" t="s" s="1"/>
      <c r="AD34" t="s" s="1">
        <v>6</v>
      </c>
    </row>
    <row r="35" spans="1:30">
      <c r="A35" t="n" s="4">
        <v>31</v>
      </c>
      <c r="B35" t="s" s="1">
        <v>165</v>
      </c>
      <c r="C35" t="s" s="5">
        <v>341</v>
      </c>
      <c r="D35" t="s" s="1">
        <v>106</v>
      </c>
      <c r="E35" t="s" s="1">
        <v>271</v>
      </c>
      <c r="F35" t="n" s="7">
        <v>45664.0</v>
      </c>
      <c r="G35" t="s" s="1"/>
      <c r="H35" t="n" s="7">
        <v>45664.0</v>
      </c>
      <c r="I35" t="n" s="4">
        <v>1</v>
      </c>
      <c r="J35" t="n" s="8">
        <v>13.0</v>
      </c>
      <c r="K35" t="n" s="8">
        <v>2133.0</v>
      </c>
      <c r="L35" t="n" s="8">
        <v>164.07692307692307</v>
      </c>
      <c r="M35" t="n" s="8">
        <v>2133.0</v>
      </c>
      <c r="N35" t="n" s="8">
        <v>164.07692307692307</v>
      </c>
      <c r="O35" t="s" s="5">
        <v>393</v>
      </c>
      <c r="P35" t="n" s="8">
        <v>0.0</v>
      </c>
      <c r="Q35" t="n" s="8">
        <v>0.0</v>
      </c>
      <c r="R35" t="s" s="1">
        <v>393</v>
      </c>
      <c r="S35" t="s" s="1">
        <v>36</v>
      </c>
      <c r="T35" s="9">
        <f>HYPERLINK("https://my.zakupivli.pro/remote/dispatcher/state_purchase_view/56377347")</f>
        <v/>
      </c>
      <c r="U35" t="s" s="1">
        <v>411</v>
      </c>
      <c r="V35" t="n" s="4">
        <v>0</v>
      </c>
      <c r="W35" t="s" s="1"/>
      <c r="X35" t="s" s="1">
        <v>424</v>
      </c>
      <c r="Y35" t="n" s="8">
        <v>2133.0</v>
      </c>
      <c r="Z35" t="s" s="1">
        <v>233</v>
      </c>
      <c r="AA35" t="s" s="1">
        <v>409</v>
      </c>
      <c r="AB35" t="s" s="1"/>
      <c r="AC35" t="s" s="1"/>
      <c r="AD35" t="s" s="1">
        <v>6</v>
      </c>
    </row>
    <row r="36" spans="1:30">
      <c r="A36" t="n" s="4">
        <v>32</v>
      </c>
      <c r="B36" t="s" s="1">
        <v>166</v>
      </c>
      <c r="C36" t="s" s="5">
        <v>315</v>
      </c>
      <c r="D36" t="s" s="1">
        <v>89</v>
      </c>
      <c r="E36" t="s" s="1">
        <v>271</v>
      </c>
      <c r="F36" t="n" s="7">
        <v>45664.0</v>
      </c>
      <c r="G36" t="s" s="1"/>
      <c r="H36" t="n" s="7">
        <v>45664.0</v>
      </c>
      <c r="I36" t="n" s="4">
        <v>1</v>
      </c>
      <c r="J36" t="n" s="8">
        <v>0.5</v>
      </c>
      <c r="K36" t="n" s="8">
        <v>166.5</v>
      </c>
      <c r="L36" t="n" s="8">
        <v>333.0</v>
      </c>
      <c r="M36" t="n" s="8">
        <v>166.5</v>
      </c>
      <c r="N36" t="n" s="8">
        <v>0.0</v>
      </c>
      <c r="O36" t="s" s="5">
        <v>393</v>
      </c>
      <c r="P36" t="n" s="8">
        <v>0.0</v>
      </c>
      <c r="Q36" t="n" s="8">
        <v>0.0</v>
      </c>
      <c r="R36" t="s" s="1">
        <v>393</v>
      </c>
      <c r="S36" t="s" s="1">
        <v>36</v>
      </c>
      <c r="T36" s="9">
        <f>HYPERLINK("https://my.zakupivli.pro/remote/dispatcher/state_purchase_view/56377500")</f>
        <v/>
      </c>
      <c r="U36" t="s" s="1">
        <v>411</v>
      </c>
      <c r="V36" t="n" s="4">
        <v>0</v>
      </c>
      <c r="W36" t="s" s="1"/>
      <c r="X36" t="s" s="1">
        <v>424</v>
      </c>
      <c r="Y36" t="n" s="8">
        <v>166.5</v>
      </c>
      <c r="Z36" t="s" s="1">
        <v>233</v>
      </c>
      <c r="AA36" t="s" s="1">
        <v>409</v>
      </c>
      <c r="AB36" t="s" s="1"/>
      <c r="AC36" t="s" s="1"/>
      <c r="AD36" t="s" s="1">
        <v>6</v>
      </c>
    </row>
    <row r="37" spans="1:30">
      <c r="A37" t="n" s="4">
        <v>33</v>
      </c>
      <c r="B37" t="s" s="1">
        <v>167</v>
      </c>
      <c r="C37" t="s" s="5">
        <v>346</v>
      </c>
      <c r="D37" t="s" s="1">
        <v>18</v>
      </c>
      <c r="E37" t="s" s="1">
        <v>271</v>
      </c>
      <c r="F37" t="n" s="7">
        <v>45664.0</v>
      </c>
      <c r="G37" t="s" s="1"/>
      <c r="H37" t="n" s="7">
        <v>45664.0</v>
      </c>
      <c r="I37" t="n" s="4">
        <v>1</v>
      </c>
      <c r="J37" t="s" s="1">
        <v>413</v>
      </c>
      <c r="K37" t="n" s="8">
        <v>3544.5</v>
      </c>
      <c r="L37" t="n" s="8">
        <v>0.0</v>
      </c>
      <c r="M37" t="n" s="8">
        <v>3544.5</v>
      </c>
      <c r="N37" t="s" s="1">
        <v>413</v>
      </c>
      <c r="O37" t="s" s="5">
        <v>393</v>
      </c>
      <c r="P37" t="n" s="8">
        <v>0.0</v>
      </c>
      <c r="Q37" t="n" s="8">
        <v>0.0</v>
      </c>
      <c r="R37" t="s" s="1">
        <v>393</v>
      </c>
      <c r="S37" t="s" s="1">
        <v>36</v>
      </c>
      <c r="T37" s="9">
        <f>HYPERLINK("https://my.zakupivli.pro/remote/dispatcher/state_purchase_view/56377580")</f>
        <v/>
      </c>
      <c r="U37" t="s" s="1">
        <v>411</v>
      </c>
      <c r="V37" t="n" s="4">
        <v>0</v>
      </c>
      <c r="W37" t="s" s="1"/>
      <c r="X37" t="s" s="1">
        <v>424</v>
      </c>
      <c r="Y37" t="n" s="8">
        <v>3544.5</v>
      </c>
      <c r="Z37" t="s" s="1">
        <v>233</v>
      </c>
      <c r="AA37" t="s" s="1">
        <v>409</v>
      </c>
      <c r="AB37" t="s" s="1"/>
      <c r="AC37" t="s" s="1"/>
      <c r="AD37" t="s" s="1">
        <v>6</v>
      </c>
    </row>
    <row r="38" spans="1:30">
      <c r="A38" t="n" s="4">
        <v>34</v>
      </c>
      <c r="B38" t="s" s="1">
        <v>168</v>
      </c>
      <c r="C38" t="s" s="5">
        <v>273</v>
      </c>
      <c r="D38" t="s" s="1">
        <v>79</v>
      </c>
      <c r="E38" t="s" s="1">
        <v>271</v>
      </c>
      <c r="F38" t="n" s="7">
        <v>45664.0</v>
      </c>
      <c r="G38" t="s" s="1"/>
      <c r="H38" t="n" s="7">
        <v>45664.0</v>
      </c>
      <c r="I38" t="n" s="4">
        <v>1</v>
      </c>
      <c r="J38" t="n" s="8">
        <v>4.0</v>
      </c>
      <c r="K38" t="n" s="8">
        <v>1020.0</v>
      </c>
      <c r="L38" t="n" s="8">
        <v>255.0</v>
      </c>
      <c r="M38" t="n" s="8">
        <v>1020.0</v>
      </c>
      <c r="N38" t="n" s="8">
        <v>255.0</v>
      </c>
      <c r="O38" t="s" s="5">
        <v>393</v>
      </c>
      <c r="P38" t="n" s="8">
        <v>0.0</v>
      </c>
      <c r="Q38" t="n" s="8">
        <v>0.0</v>
      </c>
      <c r="R38" t="s" s="1">
        <v>393</v>
      </c>
      <c r="S38" t="s" s="1">
        <v>36</v>
      </c>
      <c r="T38" s="9">
        <f>HYPERLINK("https://my.zakupivli.pro/remote/dispatcher/state_purchase_view/56378068")</f>
        <v/>
      </c>
      <c r="U38" t="s" s="1">
        <v>411</v>
      </c>
      <c r="V38" t="n" s="4">
        <v>0</v>
      </c>
      <c r="W38" t="s" s="1"/>
      <c r="X38" t="s" s="1">
        <v>425</v>
      </c>
      <c r="Y38" t="n" s="8">
        <v>1020.0</v>
      </c>
      <c r="Z38" t="s" s="1">
        <v>233</v>
      </c>
      <c r="AA38" t="s" s="1">
        <v>409</v>
      </c>
      <c r="AB38" t="s" s="1"/>
      <c r="AC38" t="s" s="1"/>
      <c r="AD38" t="s" s="1">
        <v>6</v>
      </c>
    </row>
    <row r="39" spans="1:30">
      <c r="A39" t="n" s="4">
        <v>35</v>
      </c>
      <c r="B39" t="s" s="1">
        <v>169</v>
      </c>
      <c r="C39" t="s" s="5">
        <v>342</v>
      </c>
      <c r="D39" t="s" s="1">
        <v>53</v>
      </c>
      <c r="E39" t="s" s="1">
        <v>271</v>
      </c>
      <c r="F39" t="n" s="7">
        <v>45664.0</v>
      </c>
      <c r="G39" t="s" s="1"/>
      <c r="H39" t="n" s="7">
        <v>45664.0</v>
      </c>
      <c r="I39" t="n" s="4">
        <v>1</v>
      </c>
      <c r="J39" t="n" s="8">
        <v>2.0</v>
      </c>
      <c r="K39" t="n" s="8">
        <v>666.0</v>
      </c>
      <c r="L39" t="n" s="8">
        <v>333.0</v>
      </c>
      <c r="M39" t="n" s="8">
        <v>666.0</v>
      </c>
      <c r="N39" t="n" s="8">
        <v>333.0</v>
      </c>
      <c r="O39" t="s" s="5">
        <v>393</v>
      </c>
      <c r="P39" t="n" s="8">
        <v>0.0</v>
      </c>
      <c r="Q39" t="n" s="8">
        <v>0.0</v>
      </c>
      <c r="R39" t="s" s="1">
        <v>393</v>
      </c>
      <c r="S39" t="s" s="1">
        <v>36</v>
      </c>
      <c r="T39" s="9">
        <f>HYPERLINK("https://my.zakupivli.pro/remote/dispatcher/state_purchase_view/56378129")</f>
        <v/>
      </c>
      <c r="U39" t="s" s="1">
        <v>411</v>
      </c>
      <c r="V39" t="n" s="4">
        <v>0</v>
      </c>
      <c r="W39" t="s" s="1"/>
      <c r="X39" t="s" s="1">
        <v>424</v>
      </c>
      <c r="Y39" t="n" s="8">
        <v>666.0</v>
      </c>
      <c r="Z39" t="s" s="1">
        <v>233</v>
      </c>
      <c r="AA39" t="s" s="1">
        <v>409</v>
      </c>
      <c r="AB39" t="s" s="1"/>
      <c r="AC39" t="s" s="1"/>
      <c r="AD39" t="s" s="1">
        <v>6</v>
      </c>
    </row>
    <row r="40" spans="1:30">
      <c r="A40" t="n" s="4">
        <v>36</v>
      </c>
      <c r="B40" t="s" s="1">
        <v>170</v>
      </c>
      <c r="C40" t="s" s="5">
        <v>302</v>
      </c>
      <c r="D40" t="s" s="1">
        <v>74</v>
      </c>
      <c r="E40" t="s" s="1">
        <v>271</v>
      </c>
      <c r="F40" t="n" s="7">
        <v>45664.0</v>
      </c>
      <c r="G40" t="s" s="1"/>
      <c r="H40" t="n" s="7">
        <v>45664.0</v>
      </c>
      <c r="I40" t="n" s="4">
        <v>1</v>
      </c>
      <c r="J40" t="n" s="8">
        <v>6.0</v>
      </c>
      <c r="K40" t="n" s="8">
        <v>534.0</v>
      </c>
      <c r="L40" t="n" s="8">
        <v>89.0</v>
      </c>
      <c r="M40" t="n" s="8">
        <v>534.0</v>
      </c>
      <c r="N40" t="n" s="8">
        <v>89.0</v>
      </c>
      <c r="O40" t="s" s="5">
        <v>393</v>
      </c>
      <c r="P40" t="n" s="8">
        <v>0.0</v>
      </c>
      <c r="Q40" t="n" s="8">
        <v>0.0</v>
      </c>
      <c r="R40" t="s" s="1">
        <v>393</v>
      </c>
      <c r="S40" t="s" s="1">
        <v>36</v>
      </c>
      <c r="T40" s="9">
        <f>HYPERLINK("https://my.zakupivli.pro/remote/dispatcher/state_purchase_view/56378231")</f>
        <v/>
      </c>
      <c r="U40" t="s" s="1">
        <v>411</v>
      </c>
      <c r="V40" t="n" s="4">
        <v>0</v>
      </c>
      <c r="W40" t="s" s="1"/>
      <c r="X40" t="s" s="1">
        <v>424</v>
      </c>
      <c r="Y40" t="n" s="8">
        <v>534.0</v>
      </c>
      <c r="Z40" t="s" s="1">
        <v>233</v>
      </c>
      <c r="AA40" t="s" s="1">
        <v>409</v>
      </c>
      <c r="AB40" t="s" s="1"/>
      <c r="AC40" t="s" s="1"/>
      <c r="AD40" t="s" s="1">
        <v>6</v>
      </c>
    </row>
    <row r="41" spans="1:30">
      <c r="A41" t="n" s="4">
        <v>37</v>
      </c>
      <c r="B41" t="s" s="1">
        <v>171</v>
      </c>
      <c r="C41" t="s" s="5">
        <v>294</v>
      </c>
      <c r="D41" t="s" s="1">
        <v>90</v>
      </c>
      <c r="E41" t="s" s="1">
        <v>271</v>
      </c>
      <c r="F41" t="n" s="7">
        <v>45664.0</v>
      </c>
      <c r="G41" t="s" s="1"/>
      <c r="H41" t="n" s="7">
        <v>45664.0</v>
      </c>
      <c r="I41" t="n" s="4">
        <v>1</v>
      </c>
      <c r="J41" t="s" s="1">
        <v>413</v>
      </c>
      <c r="K41" t="n" s="8">
        <v>3197.0</v>
      </c>
      <c r="L41" t="n" s="8">
        <v>0.0</v>
      </c>
      <c r="M41" t="n" s="8">
        <v>3197.0</v>
      </c>
      <c r="N41" t="s" s="1">
        <v>413</v>
      </c>
      <c r="O41" t="s" s="5">
        <v>393</v>
      </c>
      <c r="P41" t="n" s="8">
        <v>0.0</v>
      </c>
      <c r="Q41" t="n" s="8">
        <v>0.0</v>
      </c>
      <c r="R41" t="s" s="1">
        <v>393</v>
      </c>
      <c r="S41" t="s" s="1">
        <v>36</v>
      </c>
      <c r="T41" s="9">
        <f>HYPERLINK("https://my.zakupivli.pro/remote/dispatcher/state_purchase_view/56378437")</f>
        <v/>
      </c>
      <c r="U41" t="s" s="1">
        <v>411</v>
      </c>
      <c r="V41" t="n" s="4">
        <v>0</v>
      </c>
      <c r="W41" t="s" s="1"/>
      <c r="X41" t="s" s="1">
        <v>424</v>
      </c>
      <c r="Y41" t="n" s="8">
        <v>3197.0</v>
      </c>
      <c r="Z41" t="s" s="1">
        <v>233</v>
      </c>
      <c r="AA41" t="s" s="1">
        <v>409</v>
      </c>
      <c r="AB41" t="s" s="1"/>
      <c r="AC41" t="s" s="1"/>
      <c r="AD41" t="s" s="1">
        <v>6</v>
      </c>
    </row>
    <row r="42" spans="1:30">
      <c r="A42" t="n" s="4">
        <v>38</v>
      </c>
      <c r="B42" t="s" s="1">
        <v>172</v>
      </c>
      <c r="C42" t="s" s="5">
        <v>272</v>
      </c>
      <c r="D42" t="s" s="1">
        <v>100</v>
      </c>
      <c r="E42" t="s" s="1">
        <v>271</v>
      </c>
      <c r="F42" t="n" s="7">
        <v>45664.0</v>
      </c>
      <c r="G42" t="s" s="1"/>
      <c r="H42" t="n" s="7">
        <v>45664.0</v>
      </c>
      <c r="I42" t="n" s="4">
        <v>1</v>
      </c>
      <c r="J42" t="n" s="8">
        <v>17.0</v>
      </c>
      <c r="K42" t="n" s="8">
        <v>4481.0</v>
      </c>
      <c r="L42" t="n" s="8">
        <v>263.5882352941176</v>
      </c>
      <c r="M42" t="n" s="8">
        <v>4481.0</v>
      </c>
      <c r="N42" t="n" s="8">
        <v>263.5882352941176</v>
      </c>
      <c r="O42" t="s" s="5">
        <v>393</v>
      </c>
      <c r="P42" t="n" s="8">
        <v>0.0</v>
      </c>
      <c r="Q42" t="n" s="8">
        <v>0.0</v>
      </c>
      <c r="R42" t="s" s="1">
        <v>393</v>
      </c>
      <c r="S42" t="s" s="1">
        <v>36</v>
      </c>
      <c r="T42" s="9">
        <f>HYPERLINK("https://my.zakupivli.pro/remote/dispatcher/state_purchase_view/56378485")</f>
        <v/>
      </c>
      <c r="U42" t="s" s="1">
        <v>411</v>
      </c>
      <c r="V42" t="n" s="4">
        <v>0</v>
      </c>
      <c r="W42" t="s" s="1"/>
      <c r="X42" t="s" s="1">
        <v>426</v>
      </c>
      <c r="Y42" t="n" s="8">
        <v>4481.0</v>
      </c>
      <c r="Z42" t="s" s="1">
        <v>233</v>
      </c>
      <c r="AA42" t="s" s="1">
        <v>409</v>
      </c>
      <c r="AB42" t="s" s="1"/>
      <c r="AC42" t="s" s="1"/>
      <c r="AD42" t="s" s="1">
        <v>6</v>
      </c>
    </row>
    <row r="43" spans="1:30">
      <c r="A43" t="n" s="4">
        <v>39</v>
      </c>
      <c r="B43" t="s" s="1">
        <v>173</v>
      </c>
      <c r="C43" t="s" s="5">
        <v>378</v>
      </c>
      <c r="D43" t="s" s="1">
        <v>10</v>
      </c>
      <c r="E43" t="s" s="1">
        <v>271</v>
      </c>
      <c r="F43" t="n" s="7">
        <v>45664.0</v>
      </c>
      <c r="G43" t="s" s="1"/>
      <c r="H43" t="n" s="7">
        <v>45664.0</v>
      </c>
      <c r="I43" t="n" s="4">
        <v>1</v>
      </c>
      <c r="J43" t="n" s="8">
        <v>16.0</v>
      </c>
      <c r="K43" t="n" s="8">
        <v>4197.0</v>
      </c>
      <c r="L43" t="n" s="8">
        <v>262.3125</v>
      </c>
      <c r="M43" t="n" s="8">
        <v>4197.0</v>
      </c>
      <c r="N43" t="n" s="8">
        <v>262.3125</v>
      </c>
      <c r="O43" t="s" s="5">
        <v>393</v>
      </c>
      <c r="P43" t="n" s="8">
        <v>0.0</v>
      </c>
      <c r="Q43" t="n" s="8">
        <v>0.0</v>
      </c>
      <c r="R43" t="s" s="1">
        <v>393</v>
      </c>
      <c r="S43" t="s" s="1">
        <v>36</v>
      </c>
      <c r="T43" s="9">
        <f>HYPERLINK("https://my.zakupivli.pro/remote/dispatcher/state_purchase_view/56378550")</f>
        <v/>
      </c>
      <c r="U43" t="s" s="1">
        <v>411</v>
      </c>
      <c r="V43" t="n" s="4">
        <v>0</v>
      </c>
      <c r="W43" t="s" s="1"/>
      <c r="X43" t="s" s="1">
        <v>424</v>
      </c>
      <c r="Y43" t="n" s="8">
        <v>4197.0</v>
      </c>
      <c r="Z43" t="s" s="1">
        <v>233</v>
      </c>
      <c r="AA43" t="s" s="1">
        <v>409</v>
      </c>
      <c r="AB43" t="s" s="1"/>
      <c r="AC43" t="s" s="1"/>
      <c r="AD43" t="s" s="1">
        <v>6</v>
      </c>
    </row>
    <row r="44" spans="1:30">
      <c r="A44" t="n" s="4">
        <v>40</v>
      </c>
      <c r="B44" t="s" s="1">
        <v>174</v>
      </c>
      <c r="C44" t="s" s="5">
        <v>249</v>
      </c>
      <c r="D44" t="s" s="1">
        <v>101</v>
      </c>
      <c r="E44" t="s" s="1">
        <v>271</v>
      </c>
      <c r="F44" t="n" s="7">
        <v>45664.0</v>
      </c>
      <c r="G44" t="s" s="1"/>
      <c r="H44" t="n" s="7">
        <v>45664.0</v>
      </c>
      <c r="I44" t="n" s="4">
        <v>1</v>
      </c>
      <c r="J44" t="s" s="1">
        <v>413</v>
      </c>
      <c r="K44" t="n" s="8">
        <v>3107.5</v>
      </c>
      <c r="L44" t="n" s="8">
        <v>0.0</v>
      </c>
      <c r="M44" t="n" s="8">
        <v>3107.5</v>
      </c>
      <c r="N44" t="s" s="1">
        <v>413</v>
      </c>
      <c r="O44" t="s" s="5">
        <v>393</v>
      </c>
      <c r="P44" t="n" s="8">
        <v>0.0</v>
      </c>
      <c r="Q44" t="n" s="8">
        <v>0.0</v>
      </c>
      <c r="R44" t="s" s="1">
        <v>393</v>
      </c>
      <c r="S44" t="s" s="1">
        <v>36</v>
      </c>
      <c r="T44" s="9">
        <f>HYPERLINK("https://my.zakupivli.pro/remote/dispatcher/state_purchase_view/56378705")</f>
        <v/>
      </c>
      <c r="U44" t="s" s="1">
        <v>411</v>
      </c>
      <c r="V44" t="n" s="4">
        <v>0</v>
      </c>
      <c r="W44" t="s" s="1"/>
      <c r="X44" t="s" s="1">
        <v>424</v>
      </c>
      <c r="Y44" t="n" s="8">
        <v>3107.5</v>
      </c>
      <c r="Z44" t="s" s="1">
        <v>233</v>
      </c>
      <c r="AA44" t="s" s="1">
        <v>409</v>
      </c>
      <c r="AB44" t="s" s="1"/>
      <c r="AC44" t="s" s="1"/>
      <c r="AD44" t="s" s="1">
        <v>6</v>
      </c>
    </row>
    <row r="45" spans="1:30">
      <c r="A45" t="n" s="4">
        <v>41</v>
      </c>
      <c r="B45" t="s" s="1">
        <v>175</v>
      </c>
      <c r="C45" t="s" s="5">
        <v>354</v>
      </c>
      <c r="D45" t="s" s="1">
        <v>98</v>
      </c>
      <c r="E45" t="s" s="1">
        <v>271</v>
      </c>
      <c r="F45" t="n" s="7">
        <v>45664.0</v>
      </c>
      <c r="G45" t="s" s="1"/>
      <c r="H45" t="n" s="7">
        <v>45664.0</v>
      </c>
      <c r="I45" t="n" s="4">
        <v>1</v>
      </c>
      <c r="J45" t="s" s="1">
        <v>413</v>
      </c>
      <c r="K45" t="n" s="8">
        <v>14396.0</v>
      </c>
      <c r="L45" t="n" s="8">
        <v>0.0</v>
      </c>
      <c r="M45" t="n" s="8">
        <v>14396.0</v>
      </c>
      <c r="N45" t="s" s="1">
        <v>413</v>
      </c>
      <c r="O45" t="s" s="5">
        <v>393</v>
      </c>
      <c r="P45" t="n" s="8">
        <v>0.0</v>
      </c>
      <c r="Q45" t="n" s="8">
        <v>0.0</v>
      </c>
      <c r="R45" t="s" s="1">
        <v>393</v>
      </c>
      <c r="S45" t="s" s="1">
        <v>36</v>
      </c>
      <c r="T45" s="9">
        <f>HYPERLINK("https://my.zakupivli.pro/remote/dispatcher/state_purchase_view/56378772")</f>
        <v/>
      </c>
      <c r="U45" t="s" s="1">
        <v>411</v>
      </c>
      <c r="V45" t="n" s="4">
        <v>0</v>
      </c>
      <c r="W45" t="s" s="1"/>
      <c r="X45" t="s" s="1">
        <v>424</v>
      </c>
      <c r="Y45" t="n" s="8">
        <v>14396.0</v>
      </c>
      <c r="Z45" t="s" s="1">
        <v>233</v>
      </c>
      <c r="AA45" t="s" s="1">
        <v>409</v>
      </c>
      <c r="AB45" t="s" s="1"/>
      <c r="AC45" t="s" s="1"/>
      <c r="AD45" t="s" s="1">
        <v>6</v>
      </c>
    </row>
    <row r="46" spans="1:30">
      <c r="A46" t="n" s="4">
        <v>42</v>
      </c>
      <c r="B46" t="s" s="1">
        <v>176</v>
      </c>
      <c r="C46" t="s" s="5">
        <v>340</v>
      </c>
      <c r="D46" t="s" s="1">
        <v>96</v>
      </c>
      <c r="E46" t="s" s="1">
        <v>271</v>
      </c>
      <c r="F46" t="n" s="7">
        <v>45664.0</v>
      </c>
      <c r="G46" t="s" s="1"/>
      <c r="H46" t="n" s="7">
        <v>45664.0</v>
      </c>
      <c r="I46" t="n" s="4">
        <v>1</v>
      </c>
      <c r="J46" t="n" s="8">
        <v>8.0</v>
      </c>
      <c r="K46" t="n" s="8">
        <v>138.0</v>
      </c>
      <c r="L46" t="n" s="8">
        <v>17.25</v>
      </c>
      <c r="M46" t="n" s="8">
        <v>138.0</v>
      </c>
      <c r="N46" t="n" s="8">
        <v>17.25</v>
      </c>
      <c r="O46" t="s" s="5">
        <v>393</v>
      </c>
      <c r="P46" t="n" s="8">
        <v>0.0</v>
      </c>
      <c r="Q46" t="n" s="8">
        <v>0.0</v>
      </c>
      <c r="R46" t="s" s="1">
        <v>393</v>
      </c>
      <c r="S46" t="s" s="1">
        <v>36</v>
      </c>
      <c r="T46" s="9">
        <f>HYPERLINK("https://my.zakupivli.pro/remote/dispatcher/state_purchase_view/56378802")</f>
        <v/>
      </c>
      <c r="U46" t="s" s="1">
        <v>411</v>
      </c>
      <c r="V46" t="n" s="4">
        <v>0</v>
      </c>
      <c r="W46" t="s" s="1"/>
      <c r="X46" t="s" s="1">
        <v>426</v>
      </c>
      <c r="Y46" t="n" s="8">
        <v>138.0</v>
      </c>
      <c r="Z46" t="s" s="1">
        <v>233</v>
      </c>
      <c r="AA46" t="s" s="1">
        <v>409</v>
      </c>
      <c r="AB46" t="s" s="1"/>
      <c r="AC46" t="s" s="1"/>
      <c r="AD46" t="s" s="1">
        <v>6</v>
      </c>
    </row>
    <row r="47" spans="1:30">
      <c r="A47" t="n" s="4">
        <v>43</v>
      </c>
      <c r="B47" t="s" s="1">
        <v>177</v>
      </c>
      <c r="C47" t="s" s="5">
        <v>285</v>
      </c>
      <c r="D47" t="s" s="1">
        <v>77</v>
      </c>
      <c r="E47" t="s" s="1">
        <v>271</v>
      </c>
      <c r="F47" t="n" s="7">
        <v>45664.0</v>
      </c>
      <c r="G47" t="s" s="1"/>
      <c r="H47" t="s" s="1"/>
      <c r="I47" t="n" s="4">
        <v>1</v>
      </c>
      <c r="J47" t="n" s="8">
        <v>4.0</v>
      </c>
      <c r="K47" t="n" s="8">
        <v>6618.0</v>
      </c>
      <c r="L47" t="n" s="8">
        <v>1654.5</v>
      </c>
      <c r="M47" t="n" s="8">
        <v>6618.0</v>
      </c>
      <c r="N47" t="n" s="8">
        <v>1654.5</v>
      </c>
      <c r="O47" t="s" s="5">
        <v>393</v>
      </c>
      <c r="P47" t="n" s="8">
        <v>0.0</v>
      </c>
      <c r="Q47" t="n" s="8">
        <v>0.0</v>
      </c>
      <c r="R47" t="s" s="1">
        <v>393</v>
      </c>
      <c r="S47" t="s" s="1">
        <v>36</v>
      </c>
      <c r="T47" s="9">
        <f>HYPERLINK("https://my.zakupivli.pro/remote/dispatcher/state_purchase_view/56378945")</f>
        <v/>
      </c>
      <c r="U47" t="s" s="1">
        <v>408</v>
      </c>
      <c r="V47" t="n" s="4">
        <v>0</v>
      </c>
      <c r="W47" t="s" s="1"/>
      <c r="X47" t="s" s="1"/>
      <c r="Y47" t="n" s="8">
        <v>6618.0</v>
      </c>
      <c r="Z47" t="s" s="1">
        <v>233</v>
      </c>
      <c r="AA47" t="s" s="1">
        <v>414</v>
      </c>
      <c r="AB47" t="s" s="1"/>
      <c r="AC47" t="s" s="1"/>
      <c r="AD47" t="s" s="1">
        <v>6</v>
      </c>
    </row>
    <row r="48" spans="1:30">
      <c r="A48" t="n" s="4">
        <v>44</v>
      </c>
      <c r="B48" t="s" s="1">
        <v>178</v>
      </c>
      <c r="C48" t="s" s="5">
        <v>402</v>
      </c>
      <c r="D48" t="s" s="1">
        <v>105</v>
      </c>
      <c r="E48" t="s" s="1">
        <v>271</v>
      </c>
      <c r="F48" t="n" s="7">
        <v>45664.0</v>
      </c>
      <c r="G48" t="s" s="1"/>
      <c r="H48" t="n" s="7">
        <v>45664.0</v>
      </c>
      <c r="I48" t="n" s="4">
        <v>1</v>
      </c>
      <c r="J48" t="n" s="8">
        <v>15.0</v>
      </c>
      <c r="K48" t="n" s="8">
        <v>12270.0</v>
      </c>
      <c r="L48" t="n" s="8">
        <v>818.0</v>
      </c>
      <c r="M48" t="n" s="8">
        <v>12270.0</v>
      </c>
      <c r="N48" t="n" s="8">
        <v>818.0</v>
      </c>
      <c r="O48" t="s" s="5">
        <v>393</v>
      </c>
      <c r="P48" t="n" s="8">
        <v>0.0</v>
      </c>
      <c r="Q48" t="n" s="8">
        <v>0.0</v>
      </c>
      <c r="R48" t="s" s="1">
        <v>393</v>
      </c>
      <c r="S48" t="s" s="1">
        <v>36</v>
      </c>
      <c r="T48" s="9">
        <f>HYPERLINK("https://my.zakupivli.pro/remote/dispatcher/state_purchase_view/56378991")</f>
        <v/>
      </c>
      <c r="U48" t="s" s="1">
        <v>411</v>
      </c>
      <c r="V48" t="n" s="4">
        <v>0</v>
      </c>
      <c r="W48" t="s" s="1"/>
      <c r="X48" t="s" s="1">
        <v>426</v>
      </c>
      <c r="Y48" t="n" s="8">
        <v>12270.0</v>
      </c>
      <c r="Z48" t="s" s="1">
        <v>233</v>
      </c>
      <c r="AA48" t="s" s="1">
        <v>409</v>
      </c>
      <c r="AB48" t="s" s="1"/>
      <c r="AC48" t="s" s="1"/>
      <c r="AD48" t="s" s="1">
        <v>6</v>
      </c>
    </row>
    <row r="49" spans="1:30">
      <c r="A49" t="n" s="4">
        <v>45</v>
      </c>
      <c r="B49" t="s" s="1">
        <v>179</v>
      </c>
      <c r="C49" t="s" s="5">
        <v>282</v>
      </c>
      <c r="D49" t="s" s="1">
        <v>63</v>
      </c>
      <c r="E49" t="s" s="1">
        <v>271</v>
      </c>
      <c r="F49" t="n" s="7">
        <v>45664.0</v>
      </c>
      <c r="G49" t="s" s="1"/>
      <c r="H49" t="n" s="7">
        <v>45664.0</v>
      </c>
      <c r="I49" t="n" s="4">
        <v>1</v>
      </c>
      <c r="J49" t="n" s="8">
        <v>5.0</v>
      </c>
      <c r="K49" t="n" s="8">
        <v>700.0</v>
      </c>
      <c r="L49" t="n" s="8">
        <v>140.0</v>
      </c>
      <c r="M49" t="n" s="8">
        <v>700.0</v>
      </c>
      <c r="N49" t="n" s="8">
        <v>140.0</v>
      </c>
      <c r="O49" t="s" s="5">
        <v>393</v>
      </c>
      <c r="P49" t="n" s="8">
        <v>0.0</v>
      </c>
      <c r="Q49" t="n" s="8">
        <v>0.0</v>
      </c>
      <c r="R49" t="s" s="1">
        <v>393</v>
      </c>
      <c r="S49" t="s" s="1">
        <v>36</v>
      </c>
      <c r="T49" s="9">
        <f>HYPERLINK("https://my.zakupivli.pro/remote/dispatcher/state_purchase_view/56379037")</f>
        <v/>
      </c>
      <c r="U49" t="s" s="1">
        <v>411</v>
      </c>
      <c r="V49" t="n" s="4">
        <v>0</v>
      </c>
      <c r="W49" t="s" s="1"/>
      <c r="X49" t="s" s="1">
        <v>424</v>
      </c>
      <c r="Y49" t="n" s="8">
        <v>700.0</v>
      </c>
      <c r="Z49" t="s" s="1">
        <v>233</v>
      </c>
      <c r="AA49" t="s" s="1">
        <v>409</v>
      </c>
      <c r="AB49" t="s" s="1"/>
      <c r="AC49" t="s" s="1"/>
      <c r="AD49" t="s" s="1">
        <v>6</v>
      </c>
    </row>
    <row r="50" spans="1:30">
      <c r="A50" t="n" s="4">
        <v>46</v>
      </c>
      <c r="B50" t="s" s="1">
        <v>180</v>
      </c>
      <c r="C50" t="s" s="5">
        <v>348</v>
      </c>
      <c r="D50" t="s" s="1">
        <v>56</v>
      </c>
      <c r="E50" t="s" s="1">
        <v>271</v>
      </c>
      <c r="F50" t="n" s="7">
        <v>45664.0</v>
      </c>
      <c r="G50" t="s" s="1"/>
      <c r="H50" t="n" s="7">
        <v>45664.0</v>
      </c>
      <c r="I50" t="n" s="4">
        <v>1</v>
      </c>
      <c r="J50" t="n" s="8">
        <v>1.0</v>
      </c>
      <c r="K50" t="n" s="8">
        <v>888.0</v>
      </c>
      <c r="L50" t="n" s="8">
        <v>888.0</v>
      </c>
      <c r="M50" t="n" s="8">
        <v>888.0</v>
      </c>
      <c r="N50" t="n" s="8">
        <v>888.0</v>
      </c>
      <c r="O50" t="s" s="5">
        <v>393</v>
      </c>
      <c r="P50" t="n" s="8">
        <v>0.0</v>
      </c>
      <c r="Q50" t="n" s="8">
        <v>0.0</v>
      </c>
      <c r="R50" t="s" s="1">
        <v>393</v>
      </c>
      <c r="S50" t="s" s="1">
        <v>36</v>
      </c>
      <c r="T50" s="9">
        <f>HYPERLINK("https://my.zakupivli.pro/remote/dispatcher/state_purchase_view/56379076")</f>
        <v/>
      </c>
      <c r="U50" t="s" s="1">
        <v>411</v>
      </c>
      <c r="V50" t="n" s="4">
        <v>0</v>
      </c>
      <c r="W50" t="s" s="1"/>
      <c r="X50" t="s" s="1">
        <v>424</v>
      </c>
      <c r="Y50" t="n" s="8">
        <v>888.0</v>
      </c>
      <c r="Z50" t="s" s="1">
        <v>233</v>
      </c>
      <c r="AA50" t="s" s="1">
        <v>409</v>
      </c>
      <c r="AB50" t="s" s="1"/>
      <c r="AC50" t="s" s="1"/>
      <c r="AD50" t="s" s="1">
        <v>6</v>
      </c>
    </row>
    <row r="51" spans="1:30">
      <c r="A51" t="n" s="4">
        <v>47</v>
      </c>
      <c r="B51" t="s" s="1">
        <v>181</v>
      </c>
      <c r="C51" t="s" s="5">
        <v>283</v>
      </c>
      <c r="D51" t="s" s="1">
        <v>78</v>
      </c>
      <c r="E51" t="s" s="1">
        <v>271</v>
      </c>
      <c r="F51" t="n" s="7">
        <v>45664.0</v>
      </c>
      <c r="G51" t="s" s="1"/>
      <c r="H51" t="n" s="7">
        <v>45664.0</v>
      </c>
      <c r="I51" t="n" s="4">
        <v>1</v>
      </c>
      <c r="J51" t="n" s="8">
        <v>2.0</v>
      </c>
      <c r="K51" t="n" s="8">
        <v>4188.0</v>
      </c>
      <c r="L51" t="n" s="8">
        <v>2094.0</v>
      </c>
      <c r="M51" t="n" s="8">
        <v>4188.0</v>
      </c>
      <c r="N51" t="n" s="8">
        <v>2094.0</v>
      </c>
      <c r="O51" t="s" s="5">
        <v>393</v>
      </c>
      <c r="P51" t="n" s="8">
        <v>0.0</v>
      </c>
      <c r="Q51" t="n" s="8">
        <v>0.0</v>
      </c>
      <c r="R51" t="s" s="1">
        <v>393</v>
      </c>
      <c r="S51" t="s" s="1">
        <v>36</v>
      </c>
      <c r="T51" s="9">
        <f>HYPERLINK("https://my.zakupivli.pro/remote/dispatcher/state_purchase_view/56379217")</f>
        <v/>
      </c>
      <c r="U51" t="s" s="1">
        <v>411</v>
      </c>
      <c r="V51" t="n" s="4">
        <v>0</v>
      </c>
      <c r="W51" t="s" s="1"/>
      <c r="X51" t="s" s="1">
        <v>426</v>
      </c>
      <c r="Y51" t="n" s="8">
        <v>4188.0</v>
      </c>
      <c r="Z51" t="s" s="1">
        <v>233</v>
      </c>
      <c r="AA51" t="s" s="1">
        <v>409</v>
      </c>
      <c r="AB51" t="s" s="1"/>
      <c r="AC51" t="s" s="1"/>
      <c r="AD51" t="s" s="1">
        <v>6</v>
      </c>
    </row>
    <row r="52" spans="1:30">
      <c r="A52" t="n" s="4">
        <v>48</v>
      </c>
      <c r="B52" t="s" s="1">
        <v>182</v>
      </c>
      <c r="C52" t="s" s="5">
        <v>259</v>
      </c>
      <c r="D52" t="s" s="1">
        <v>15</v>
      </c>
      <c r="E52" t="s" s="1">
        <v>271</v>
      </c>
      <c r="F52" t="n" s="7">
        <v>45664.0</v>
      </c>
      <c r="G52" t="s" s="1"/>
      <c r="H52" t="n" s="7">
        <v>45664.0</v>
      </c>
      <c r="I52" t="n" s="4">
        <v>1</v>
      </c>
      <c r="J52" t="n" s="8">
        <v>10.0</v>
      </c>
      <c r="K52" t="n" s="8">
        <v>240.0</v>
      </c>
      <c r="L52" t="n" s="8">
        <v>24.0</v>
      </c>
      <c r="M52" t="n" s="8">
        <v>240.0</v>
      </c>
      <c r="N52" t="n" s="8">
        <v>24.0</v>
      </c>
      <c r="O52" t="s" s="5">
        <v>393</v>
      </c>
      <c r="P52" t="n" s="8">
        <v>0.0</v>
      </c>
      <c r="Q52" t="n" s="8">
        <v>0.0</v>
      </c>
      <c r="R52" t="s" s="1">
        <v>393</v>
      </c>
      <c r="S52" t="s" s="1">
        <v>36</v>
      </c>
      <c r="T52" s="9">
        <f>HYPERLINK("https://my.zakupivli.pro/remote/dispatcher/state_purchase_view/56379265")</f>
        <v/>
      </c>
      <c r="U52" t="s" s="1">
        <v>411</v>
      </c>
      <c r="V52" t="n" s="4">
        <v>0</v>
      </c>
      <c r="W52" t="s" s="1"/>
      <c r="X52" t="s" s="1">
        <v>426</v>
      </c>
      <c r="Y52" t="n" s="8">
        <v>240.0</v>
      </c>
      <c r="Z52" t="s" s="1">
        <v>233</v>
      </c>
      <c r="AA52" t="s" s="1">
        <v>409</v>
      </c>
      <c r="AB52" t="s" s="1"/>
      <c r="AC52" t="s" s="1"/>
      <c r="AD52" t="s" s="1">
        <v>6</v>
      </c>
    </row>
    <row r="53" spans="1:30">
      <c r="A53" t="n" s="4">
        <v>49</v>
      </c>
      <c r="B53" t="s" s="1">
        <v>183</v>
      </c>
      <c r="C53" t="s" s="5">
        <v>250</v>
      </c>
      <c r="D53" t="s" s="1">
        <v>99</v>
      </c>
      <c r="E53" t="s" s="1">
        <v>271</v>
      </c>
      <c r="F53" t="n" s="7">
        <v>45664.0</v>
      </c>
      <c r="G53" t="s" s="1"/>
      <c r="H53" t="n" s="7">
        <v>45664.0</v>
      </c>
      <c r="I53" t="n" s="4">
        <v>1</v>
      </c>
      <c r="J53" t="s" s="1">
        <v>413</v>
      </c>
      <c r="K53" t="n" s="8">
        <v>10004.5</v>
      </c>
      <c r="L53" t="n" s="8">
        <v>0.0</v>
      </c>
      <c r="M53" t="n" s="8">
        <v>10004.5</v>
      </c>
      <c r="N53" t="s" s="1">
        <v>413</v>
      </c>
      <c r="O53" t="s" s="5">
        <v>393</v>
      </c>
      <c r="P53" t="n" s="8">
        <v>0.0</v>
      </c>
      <c r="Q53" t="n" s="8">
        <v>0.0</v>
      </c>
      <c r="R53" t="s" s="1">
        <v>393</v>
      </c>
      <c r="S53" t="s" s="1">
        <v>36</v>
      </c>
      <c r="T53" s="9">
        <f>HYPERLINK("https://my.zakupivli.pro/remote/dispatcher/state_purchase_view/56379351")</f>
        <v/>
      </c>
      <c r="U53" t="s" s="1">
        <v>411</v>
      </c>
      <c r="V53" t="n" s="4">
        <v>0</v>
      </c>
      <c r="W53" t="s" s="1"/>
      <c r="X53" t="s" s="1">
        <v>427</v>
      </c>
      <c r="Y53" t="n" s="8">
        <v>10004.5</v>
      </c>
      <c r="Z53" t="s" s="1">
        <v>233</v>
      </c>
      <c r="AA53" t="s" s="1">
        <v>409</v>
      </c>
      <c r="AB53" t="s" s="1"/>
      <c r="AC53" t="s" s="1"/>
      <c r="AD53" t="s" s="1">
        <v>6</v>
      </c>
    </row>
    <row r="54" spans="1:30">
      <c r="A54" t="n" s="4">
        <v>50</v>
      </c>
      <c r="B54" t="s" s="1">
        <v>184</v>
      </c>
      <c r="C54" t="s" s="5">
        <v>255</v>
      </c>
      <c r="D54" t="s" s="1">
        <v>24</v>
      </c>
      <c r="E54" t="s" s="1">
        <v>271</v>
      </c>
      <c r="F54" t="n" s="7">
        <v>45664.0</v>
      </c>
      <c r="G54" t="s" s="1"/>
      <c r="H54" t="n" s="7">
        <v>45664.0</v>
      </c>
      <c r="I54" t="n" s="4">
        <v>1</v>
      </c>
      <c r="J54" t="n" s="8">
        <v>2.0</v>
      </c>
      <c r="K54" t="n" s="8">
        <v>876.0</v>
      </c>
      <c r="L54" t="n" s="8">
        <v>438.0</v>
      </c>
      <c r="M54" t="n" s="8">
        <v>876.0</v>
      </c>
      <c r="N54" t="n" s="8">
        <v>438.0</v>
      </c>
      <c r="O54" t="s" s="5">
        <v>309</v>
      </c>
      <c r="P54" t="n" s="8">
        <v>0.0</v>
      </c>
      <c r="Q54" t="n" s="8">
        <v>0.0</v>
      </c>
      <c r="R54" t="s" s="1">
        <v>309</v>
      </c>
      <c r="S54" t="s" s="1">
        <v>14</v>
      </c>
      <c r="T54" s="9">
        <f>HYPERLINK("https://my.zakupivli.pro/remote/dispatcher/state_purchase_view/56379573")</f>
        <v/>
      </c>
      <c r="U54" t="s" s="1">
        <v>411</v>
      </c>
      <c r="V54" t="n" s="4">
        <v>0</v>
      </c>
      <c r="W54" t="s" s="1"/>
      <c r="X54" t="s" s="1">
        <v>434</v>
      </c>
      <c r="Y54" t="n" s="8">
        <v>876.0</v>
      </c>
      <c r="Z54" t="s" s="1">
        <v>233</v>
      </c>
      <c r="AA54" t="s" s="1">
        <v>409</v>
      </c>
      <c r="AB54" t="s" s="1"/>
      <c r="AC54" t="s" s="1"/>
      <c r="AD54" t="s" s="1">
        <v>6</v>
      </c>
    </row>
    <row r="55" spans="1:30">
      <c r="A55" t="n" s="4">
        <v>51</v>
      </c>
      <c r="B55" t="s" s="1">
        <v>185</v>
      </c>
      <c r="C55" t="s" s="5">
        <v>287</v>
      </c>
      <c r="D55" t="s" s="1">
        <v>103</v>
      </c>
      <c r="E55" t="s" s="1">
        <v>271</v>
      </c>
      <c r="F55" t="n" s="7">
        <v>45666.0</v>
      </c>
      <c r="G55" t="s" s="1"/>
      <c r="H55" t="n" s="7">
        <v>45666.0</v>
      </c>
      <c r="I55" t="n" s="4">
        <v>1</v>
      </c>
      <c r="J55" t="n" s="8">
        <v>1.0</v>
      </c>
      <c r="K55" t="n" s="8">
        <v>39600.0</v>
      </c>
      <c r="L55" t="n" s="8">
        <v>39600.0</v>
      </c>
      <c r="M55" t="n" s="8">
        <v>39600.0</v>
      </c>
      <c r="N55" t="n" s="8">
        <v>39600.0</v>
      </c>
      <c r="O55" t="s" s="5">
        <v>369</v>
      </c>
      <c r="P55" t="n" s="8">
        <v>0.0</v>
      </c>
      <c r="Q55" t="n" s="8">
        <v>0.0</v>
      </c>
      <c r="R55" t="s" s="1">
        <v>369</v>
      </c>
      <c r="S55" t="s" s="1">
        <v>94</v>
      </c>
      <c r="T55" s="9">
        <f>HYPERLINK("https://my.zakupivli.pro/remote/dispatcher/state_purchase_view/56428483")</f>
        <v/>
      </c>
      <c r="U55" t="s" s="1">
        <v>411</v>
      </c>
      <c r="V55" t="n" s="4">
        <v>0</v>
      </c>
      <c r="W55" t="s" s="1"/>
      <c r="X55" t="s" s="1">
        <v>456</v>
      </c>
      <c r="Y55" t="n" s="8">
        <v>39600.0</v>
      </c>
      <c r="Z55" t="s" s="1">
        <v>233</v>
      </c>
      <c r="AA55" t="s" s="1">
        <v>409</v>
      </c>
      <c r="AB55" t="s" s="1"/>
      <c r="AC55" t="s" s="1"/>
      <c r="AD55" t="s" s="1">
        <v>6</v>
      </c>
    </row>
    <row r="56" spans="1:30">
      <c r="A56" t="n" s="4">
        <v>52</v>
      </c>
      <c r="B56" t="s" s="1">
        <v>187</v>
      </c>
      <c r="C56" t="s" s="5">
        <v>331</v>
      </c>
      <c r="D56" t="s" s="1">
        <v>110</v>
      </c>
      <c r="E56" t="s" s="1">
        <v>271</v>
      </c>
      <c r="F56" t="n" s="7">
        <v>45673.0</v>
      </c>
      <c r="G56" t="s" s="1"/>
      <c r="H56" t="n" s="7">
        <v>45673.0</v>
      </c>
      <c r="I56" t="n" s="4">
        <v>1</v>
      </c>
      <c r="J56" t="n" s="8">
        <v>1.0</v>
      </c>
      <c r="K56" t="n" s="8">
        <v>48000.0</v>
      </c>
      <c r="L56" t="n" s="8">
        <v>48000.0</v>
      </c>
      <c r="M56" t="n" s="8">
        <v>48000.0</v>
      </c>
      <c r="N56" t="n" s="8">
        <v>48000.0</v>
      </c>
      <c r="O56" t="s" s="5">
        <v>404</v>
      </c>
      <c r="P56" t="n" s="8">
        <v>0.0</v>
      </c>
      <c r="Q56" t="n" s="8">
        <v>0.0</v>
      </c>
      <c r="R56" t="s" s="1">
        <v>404</v>
      </c>
      <c r="S56" t="s" s="1">
        <v>60</v>
      </c>
      <c r="T56" s="9">
        <f>HYPERLINK("https://my.zakupivli.pro/remote/dispatcher/state_purchase_view/56604684")</f>
        <v/>
      </c>
      <c r="U56" t="s" s="1">
        <v>411</v>
      </c>
      <c r="V56" t="n" s="4">
        <v>0</v>
      </c>
      <c r="W56" t="s" s="1"/>
      <c r="X56" t="s" s="1">
        <v>417</v>
      </c>
      <c r="Y56" t="n" s="8">
        <v>48000.0</v>
      </c>
      <c r="Z56" t="s" s="1">
        <v>233</v>
      </c>
      <c r="AA56" t="s" s="1">
        <v>409</v>
      </c>
      <c r="AB56" t="s" s="1"/>
      <c r="AC56" t="s" s="1"/>
      <c r="AD56" t="s" s="1">
        <v>6</v>
      </c>
    </row>
    <row r="57" spans="1:30">
      <c r="A57" t="n" s="4">
        <v>53</v>
      </c>
      <c r="B57" t="s" s="1">
        <v>188</v>
      </c>
      <c r="C57" t="s" s="5">
        <v>262</v>
      </c>
      <c r="D57" t="s" s="1">
        <v>129</v>
      </c>
      <c r="E57" t="s" s="1">
        <v>271</v>
      </c>
      <c r="F57" t="n" s="7">
        <v>45673.0</v>
      </c>
      <c r="G57" t="s" s="1"/>
      <c r="H57" t="n" s="7">
        <v>45673.0</v>
      </c>
      <c r="I57" t="n" s="4">
        <v>1</v>
      </c>
      <c r="J57" t="n" s="8">
        <v>1.0</v>
      </c>
      <c r="K57" t="n" s="8">
        <v>42300.0</v>
      </c>
      <c r="L57" t="n" s="8">
        <v>42300.0</v>
      </c>
      <c r="M57" t="n" s="8">
        <v>42300.0</v>
      </c>
      <c r="N57" t="n" s="8">
        <v>42300.0</v>
      </c>
      <c r="O57" t="s" s="5">
        <v>372</v>
      </c>
      <c r="P57" t="n" s="8">
        <v>0.0</v>
      </c>
      <c r="Q57" t="n" s="8">
        <v>0.0</v>
      </c>
      <c r="R57" t="s" s="1">
        <v>372</v>
      </c>
      <c r="S57" t="s" s="1">
        <v>34</v>
      </c>
      <c r="T57" s="9">
        <f>HYPERLINK("https://my.zakupivli.pro/remote/dispatcher/state_purchase_view/56606168")</f>
        <v/>
      </c>
      <c r="U57" t="s" s="1">
        <v>411</v>
      </c>
      <c r="V57" t="n" s="4">
        <v>0</v>
      </c>
      <c r="W57" t="s" s="1"/>
      <c r="X57" t="s" s="1">
        <v>437</v>
      </c>
      <c r="Y57" t="n" s="8">
        <v>42300.0</v>
      </c>
      <c r="Z57" t="s" s="1">
        <v>233</v>
      </c>
      <c r="AA57" t="s" s="1">
        <v>409</v>
      </c>
      <c r="AB57" t="s" s="1"/>
      <c r="AC57" t="s" s="1"/>
      <c r="AD57" t="s" s="1">
        <v>6</v>
      </c>
    </row>
    <row r="58" spans="1:30">
      <c r="A58" t="n" s="4">
        <v>54</v>
      </c>
      <c r="B58" t="s" s="1">
        <v>189</v>
      </c>
      <c r="C58" t="s" s="5">
        <v>323</v>
      </c>
      <c r="D58" t="s" s="1">
        <v>117</v>
      </c>
      <c r="E58" t="s" s="1">
        <v>271</v>
      </c>
      <c r="F58" t="n" s="7">
        <v>45673.0</v>
      </c>
      <c r="G58" t="s" s="1"/>
      <c r="H58" t="n" s="7">
        <v>45673.0</v>
      </c>
      <c r="I58" t="n" s="4">
        <v>1</v>
      </c>
      <c r="J58" t="n" s="8">
        <v>1.0</v>
      </c>
      <c r="K58" t="n" s="8">
        <v>40000.0</v>
      </c>
      <c r="L58" t="n" s="8">
        <v>40000.0</v>
      </c>
      <c r="M58" t="n" s="8">
        <v>40000.0</v>
      </c>
      <c r="N58" t="n" s="8">
        <v>40000.0</v>
      </c>
      <c r="O58" t="s" s="5">
        <v>295</v>
      </c>
      <c r="P58" t="n" s="8">
        <v>0.0</v>
      </c>
      <c r="Q58" t="n" s="8">
        <v>0.0</v>
      </c>
      <c r="R58" t="s" s="1">
        <v>295</v>
      </c>
      <c r="S58" t="s" s="1">
        <v>29</v>
      </c>
      <c r="T58" s="9">
        <f>HYPERLINK("https://my.zakupivli.pro/remote/dispatcher/state_purchase_view/56606955")</f>
        <v/>
      </c>
      <c r="U58" t="s" s="1">
        <v>411</v>
      </c>
      <c r="V58" t="n" s="4">
        <v>0</v>
      </c>
      <c r="W58" t="s" s="1"/>
      <c r="X58" t="s" s="1">
        <v>453</v>
      </c>
      <c r="Y58" t="n" s="8">
        <v>40000.0</v>
      </c>
      <c r="Z58" t="s" s="1">
        <v>233</v>
      </c>
      <c r="AA58" t="s" s="1">
        <v>409</v>
      </c>
      <c r="AB58" t="s" s="1"/>
      <c r="AC58" t="s" s="1"/>
      <c r="AD58" t="s" s="1">
        <v>6</v>
      </c>
    </row>
    <row r="59" spans="1:30">
      <c r="A59" t="n" s="4">
        <v>55</v>
      </c>
      <c r="B59" t="s" s="1">
        <v>190</v>
      </c>
      <c r="C59" t="s" s="5">
        <v>374</v>
      </c>
      <c r="D59" t="s" s="1">
        <v>116</v>
      </c>
      <c r="E59" t="s" s="1">
        <v>271</v>
      </c>
      <c r="F59" t="n" s="7">
        <v>45673.0</v>
      </c>
      <c r="G59" t="s" s="1"/>
      <c r="H59" t="n" s="7">
        <v>45673.0</v>
      </c>
      <c r="I59" t="n" s="4">
        <v>1</v>
      </c>
      <c r="J59" t="n" s="8">
        <v>1.0</v>
      </c>
      <c r="K59" t="n" s="8">
        <v>50000.0</v>
      </c>
      <c r="L59" t="n" s="8">
        <v>50000.0</v>
      </c>
      <c r="M59" t="n" s="8">
        <v>50000.0</v>
      </c>
      <c r="N59" t="n" s="8">
        <v>50000.0</v>
      </c>
      <c r="O59" t="s" s="5">
        <v>295</v>
      </c>
      <c r="P59" t="n" s="8">
        <v>0.0</v>
      </c>
      <c r="Q59" t="n" s="8">
        <v>0.0</v>
      </c>
      <c r="R59" t="s" s="1">
        <v>295</v>
      </c>
      <c r="S59" t="s" s="1">
        <v>29</v>
      </c>
      <c r="T59" s="9">
        <f>HYPERLINK("https://my.zakupivli.pro/remote/dispatcher/state_purchase_view/56607279")</f>
        <v/>
      </c>
      <c r="U59" t="s" s="1">
        <v>411</v>
      </c>
      <c r="V59" t="n" s="4">
        <v>0</v>
      </c>
      <c r="W59" t="s" s="1"/>
      <c r="X59" t="s" s="1">
        <v>416</v>
      </c>
      <c r="Y59" t="n" s="8">
        <v>50000.0</v>
      </c>
      <c r="Z59" t="s" s="1">
        <v>233</v>
      </c>
      <c r="AA59" t="s" s="1">
        <v>409</v>
      </c>
      <c r="AB59" t="s" s="1"/>
      <c r="AC59" t="s" s="1"/>
      <c r="AD59" t="s" s="1">
        <v>6</v>
      </c>
    </row>
    <row r="60" spans="1:30">
      <c r="A60" t="n" s="4">
        <v>56</v>
      </c>
      <c r="B60" t="s" s="1">
        <v>191</v>
      </c>
      <c r="C60" t="s" s="5">
        <v>267</v>
      </c>
      <c r="D60" t="s" s="1">
        <v>11</v>
      </c>
      <c r="E60" t="s" s="1">
        <v>271</v>
      </c>
      <c r="F60" t="n" s="7">
        <v>45674.0</v>
      </c>
      <c r="G60" t="s" s="1"/>
      <c r="H60" t="n" s="7">
        <v>45674.0</v>
      </c>
      <c r="I60" t="n" s="4">
        <v>1</v>
      </c>
      <c r="J60" t="n" s="8">
        <v>641004.0</v>
      </c>
      <c r="K60" t="n" s="8">
        <v>2769137.28</v>
      </c>
      <c r="L60" t="n" s="8">
        <v>4.319999999999999</v>
      </c>
      <c r="M60" t="n" s="8">
        <v>2769137.28</v>
      </c>
      <c r="N60" t="n" s="8">
        <v>4.319999999999999</v>
      </c>
      <c r="O60" t="s" s="5">
        <v>362</v>
      </c>
      <c r="P60" t="n" s="8">
        <v>0.0</v>
      </c>
      <c r="Q60" t="n" s="8">
        <v>0.0</v>
      </c>
      <c r="R60" t="s" s="1">
        <v>362</v>
      </c>
      <c r="S60" t="s" s="1">
        <v>83</v>
      </c>
      <c r="T60" s="9">
        <f>HYPERLINK("https://my.zakupivli.pro/remote/dispatcher/state_purchase_view/56642708")</f>
        <v/>
      </c>
      <c r="U60" t="s" s="1">
        <v>411</v>
      </c>
      <c r="V60" t="n" s="4">
        <v>0</v>
      </c>
      <c r="W60" t="s" s="1"/>
      <c r="X60" t="s" s="1">
        <v>114</v>
      </c>
      <c r="Y60" t="n" s="8">
        <v>2769137.28</v>
      </c>
      <c r="Z60" t="s" s="1">
        <v>233</v>
      </c>
      <c r="AA60" t="s" s="1">
        <v>409</v>
      </c>
      <c r="AB60" t="s" s="1"/>
      <c r="AC60" t="s" s="1"/>
      <c r="AD60" t="s" s="1">
        <v>6</v>
      </c>
    </row>
    <row r="61" spans="1:30">
      <c r="A61" t="n" s="4">
        <v>57</v>
      </c>
      <c r="B61" t="s" s="1">
        <v>192</v>
      </c>
      <c r="C61" t="s" s="5">
        <v>325</v>
      </c>
      <c r="D61" t="s" s="1">
        <v>120</v>
      </c>
      <c r="E61" t="s" s="1">
        <v>271</v>
      </c>
      <c r="F61" t="n" s="7">
        <v>45677.0</v>
      </c>
      <c r="G61" t="s" s="1"/>
      <c r="H61" t="n" s="7">
        <v>45677.0</v>
      </c>
      <c r="I61" t="n" s="4">
        <v>1</v>
      </c>
      <c r="J61" t="n" s="8">
        <v>2.0</v>
      </c>
      <c r="K61" t="n" s="8">
        <v>836385.71</v>
      </c>
      <c r="L61" t="n" s="8">
        <v>418192.855</v>
      </c>
      <c r="M61" t="n" s="8">
        <v>836385.71</v>
      </c>
      <c r="N61" t="n" s="8">
        <v>418192.855</v>
      </c>
      <c r="O61" t="s" s="5">
        <v>237</v>
      </c>
      <c r="P61" t="n" s="8">
        <v>0.0</v>
      </c>
      <c r="Q61" t="n" s="8">
        <v>0.0</v>
      </c>
      <c r="R61" t="s" s="1">
        <v>237</v>
      </c>
      <c r="S61" t="s" s="1">
        <v>32</v>
      </c>
      <c r="T61" s="9">
        <f>HYPERLINK("https://my.zakupivli.pro/remote/dispatcher/state_purchase_view/56691513")</f>
        <v/>
      </c>
      <c r="U61" t="s" s="1">
        <v>411</v>
      </c>
      <c r="V61" t="n" s="4">
        <v>0</v>
      </c>
      <c r="W61" t="s" s="1"/>
      <c r="X61" t="s" s="1">
        <v>113</v>
      </c>
      <c r="Y61" t="n" s="8">
        <v>836385.71</v>
      </c>
      <c r="Z61" t="s" s="1">
        <v>233</v>
      </c>
      <c r="AA61" t="s" s="1">
        <v>409</v>
      </c>
      <c r="AB61" t="s" s="1"/>
      <c r="AC61" t="s" s="1"/>
      <c r="AD61" t="s" s="1">
        <v>6</v>
      </c>
    </row>
    <row r="62" spans="1:30">
      <c r="A62" t="n" s="4">
        <v>58</v>
      </c>
      <c r="B62" t="s" s="1">
        <v>193</v>
      </c>
      <c r="C62" t="s" s="5">
        <v>322</v>
      </c>
      <c r="D62" t="s" s="1">
        <v>118</v>
      </c>
      <c r="E62" t="s" s="1">
        <v>271</v>
      </c>
      <c r="F62" t="n" s="7">
        <v>45677.0</v>
      </c>
      <c r="G62" t="s" s="1"/>
      <c r="H62" t="n" s="7">
        <v>45677.0</v>
      </c>
      <c r="I62" t="n" s="4">
        <v>1</v>
      </c>
      <c r="J62" t="n" s="8">
        <v>1.0</v>
      </c>
      <c r="K62" t="n" s="8">
        <v>36000.14</v>
      </c>
      <c r="L62" t="n" s="8">
        <v>36000.14</v>
      </c>
      <c r="M62" t="n" s="8">
        <v>36000.14</v>
      </c>
      <c r="N62" t="n" s="8">
        <v>36000.14</v>
      </c>
      <c r="O62" t="s" s="5">
        <v>238</v>
      </c>
      <c r="P62" t="n" s="8">
        <v>0.0</v>
      </c>
      <c r="Q62" t="n" s="8">
        <v>0.0</v>
      </c>
      <c r="R62" t="s" s="1">
        <v>238</v>
      </c>
      <c r="S62" t="s" s="1">
        <v>23</v>
      </c>
      <c r="T62" s="9">
        <f>HYPERLINK("https://my.zakupivli.pro/remote/dispatcher/state_purchase_view/56693758")</f>
        <v/>
      </c>
      <c r="U62" t="s" s="1">
        <v>411</v>
      </c>
      <c r="V62" t="n" s="4">
        <v>0</v>
      </c>
      <c r="W62" t="s" s="1"/>
      <c r="X62" t="s" s="1">
        <v>441</v>
      </c>
      <c r="Y62" t="n" s="8">
        <v>36000.14</v>
      </c>
      <c r="Z62" t="s" s="1">
        <v>233</v>
      </c>
      <c r="AA62" t="s" s="1">
        <v>409</v>
      </c>
      <c r="AB62" t="s" s="1"/>
      <c r="AC62" t="s" s="1"/>
      <c r="AD62" t="s" s="1">
        <v>6</v>
      </c>
    </row>
    <row r="63" spans="1:30">
      <c r="A63" t="n" s="4">
        <v>59</v>
      </c>
      <c r="B63" t="s" s="1">
        <v>194</v>
      </c>
      <c r="C63" t="s" s="5">
        <v>268</v>
      </c>
      <c r="D63" t="s" s="1">
        <v>129</v>
      </c>
      <c r="E63" t="s" s="1">
        <v>271</v>
      </c>
      <c r="F63" t="n" s="7">
        <v>45677.0</v>
      </c>
      <c r="G63" t="s" s="1"/>
      <c r="H63" t="n" s="7">
        <v>45677.0</v>
      </c>
      <c r="I63" t="n" s="4">
        <v>1</v>
      </c>
      <c r="J63" t="n" s="8">
        <v>1.0</v>
      </c>
      <c r="K63" t="n" s="8">
        <v>85668.0</v>
      </c>
      <c r="L63" t="n" s="8">
        <v>85668.0</v>
      </c>
      <c r="M63" t="n" s="8">
        <v>85668.0</v>
      </c>
      <c r="N63" t="n" s="8">
        <v>85668.0</v>
      </c>
      <c r="O63" t="s" s="5">
        <v>238</v>
      </c>
      <c r="P63" t="n" s="8">
        <v>0.0</v>
      </c>
      <c r="Q63" t="n" s="8">
        <v>0.0</v>
      </c>
      <c r="R63" t="s" s="1">
        <v>238</v>
      </c>
      <c r="S63" t="s" s="1">
        <v>23</v>
      </c>
      <c r="T63" s="9">
        <f>HYPERLINK("https://my.zakupivli.pro/remote/dispatcher/state_purchase_view/56695794")</f>
        <v/>
      </c>
      <c r="U63" t="s" s="1">
        <v>411</v>
      </c>
      <c r="V63" t="n" s="4">
        <v>0</v>
      </c>
      <c r="W63" t="s" s="1"/>
      <c r="X63" t="s" s="1">
        <v>442</v>
      </c>
      <c r="Y63" t="n" s="8">
        <v>85668.0</v>
      </c>
      <c r="Z63" t="s" s="1">
        <v>233</v>
      </c>
      <c r="AA63" t="s" s="1">
        <v>409</v>
      </c>
      <c r="AB63" t="s" s="1"/>
      <c r="AC63" t="s" s="1"/>
      <c r="AD63" t="s" s="1">
        <v>6</v>
      </c>
    </row>
    <row r="64" spans="1:30">
      <c r="A64" t="n" s="4">
        <v>60</v>
      </c>
      <c r="B64" t="s" s="1">
        <v>195</v>
      </c>
      <c r="C64" t="s" s="5">
        <v>373</v>
      </c>
      <c r="D64" t="s" s="1">
        <v>12</v>
      </c>
      <c r="E64" t="s" s="1">
        <v>271</v>
      </c>
      <c r="F64" t="n" s="7">
        <v>45680.0</v>
      </c>
      <c r="G64" t="s" s="1"/>
      <c r="H64" t="n" s="7">
        <v>45680.0</v>
      </c>
      <c r="I64" t="n" s="4">
        <v>1</v>
      </c>
      <c r="J64" t="n" s="8">
        <v>2677.372023</v>
      </c>
      <c r="K64" t="n" s="8">
        <v>7529988.22</v>
      </c>
      <c r="L64" t="n" s="8">
        <v>2812.45495781443</v>
      </c>
      <c r="M64" t="n" s="8">
        <v>7529988.22</v>
      </c>
      <c r="N64" t="n" s="8">
        <v>2812.8458050056033</v>
      </c>
      <c r="O64" t="s" s="5">
        <v>368</v>
      </c>
      <c r="P64" t="n" s="8">
        <v>0.0</v>
      </c>
      <c r="Q64" t="n" s="8">
        <v>0.0</v>
      </c>
      <c r="R64" t="s" s="1">
        <v>368</v>
      </c>
      <c r="S64" t="s" s="1">
        <v>61</v>
      </c>
      <c r="T64" s="9">
        <f>HYPERLINK("https://my.zakupivli.pro/remote/dispatcher/state_purchase_view/56834332")</f>
        <v/>
      </c>
      <c r="U64" t="s" s="1">
        <v>411</v>
      </c>
      <c r="V64" t="n" s="4">
        <v>0</v>
      </c>
      <c r="W64" t="s" s="1"/>
      <c r="X64" t="s" s="1">
        <v>16</v>
      </c>
      <c r="Y64" t="n" s="8">
        <v>7529988.22</v>
      </c>
      <c r="Z64" t="s" s="1">
        <v>233</v>
      </c>
      <c r="AA64" t="s" s="1">
        <v>409</v>
      </c>
      <c r="AB64" t="s" s="1"/>
      <c r="AC64" t="s" s="1"/>
      <c r="AD64" t="s" s="1">
        <v>6</v>
      </c>
    </row>
    <row r="65" spans="1:30">
      <c r="A65" t="n" s="4">
        <v>61</v>
      </c>
      <c r="B65" t="s" s="1">
        <v>196</v>
      </c>
      <c r="C65" t="s" s="5">
        <v>347</v>
      </c>
      <c r="D65" t="s" s="1">
        <v>90</v>
      </c>
      <c r="E65" t="s" s="1">
        <v>271</v>
      </c>
      <c r="F65" t="n" s="7">
        <v>45684.0</v>
      </c>
      <c r="G65" t="s" s="1"/>
      <c r="H65" t="n" s="7">
        <v>45684.0</v>
      </c>
      <c r="I65" t="n" s="4">
        <v>1</v>
      </c>
      <c r="J65" t="n" s="8">
        <v>35.0</v>
      </c>
      <c r="K65" t="n" s="8">
        <v>22438.32</v>
      </c>
      <c r="L65" t="n" s="8">
        <v>641.0948571428571</v>
      </c>
      <c r="M65" t="n" s="8">
        <v>22438.32</v>
      </c>
      <c r="N65" t="n" s="8">
        <v>641.0948571428571</v>
      </c>
      <c r="O65" t="s" s="5">
        <v>359</v>
      </c>
      <c r="P65" t="n" s="8">
        <v>0.0</v>
      </c>
      <c r="Q65" t="n" s="8">
        <v>0.0</v>
      </c>
      <c r="R65" t="s" s="1">
        <v>359</v>
      </c>
      <c r="S65" t="s" s="1">
        <v>72</v>
      </c>
      <c r="T65" s="9">
        <f>HYPERLINK("https://my.zakupivli.pro/remote/dispatcher/state_purchase_view/56915395")</f>
        <v/>
      </c>
      <c r="U65" t="s" s="1">
        <v>411</v>
      </c>
      <c r="V65" t="n" s="4">
        <v>0</v>
      </c>
      <c r="W65" t="s" s="1"/>
      <c r="X65" t="s" s="1">
        <v>459</v>
      </c>
      <c r="Y65" t="n" s="8">
        <v>22438.32</v>
      </c>
      <c r="Z65" t="s" s="1">
        <v>233</v>
      </c>
      <c r="AA65" t="s" s="1">
        <v>409</v>
      </c>
      <c r="AB65" t="s" s="1"/>
      <c r="AC65" t="s" s="1"/>
      <c r="AD65" t="s" s="1">
        <v>6</v>
      </c>
    </row>
    <row r="66" spans="1:30">
      <c r="A66" t="n" s="4">
        <v>62</v>
      </c>
      <c r="B66" t="s" s="1">
        <v>197</v>
      </c>
      <c r="C66" t="s" s="5">
        <v>260</v>
      </c>
      <c r="D66" t="s" s="1">
        <v>128</v>
      </c>
      <c r="E66" t="s" s="1">
        <v>271</v>
      </c>
      <c r="F66" t="n" s="7">
        <v>45684.0</v>
      </c>
      <c r="G66" t="s" s="1"/>
      <c r="H66" t="n" s="7">
        <v>45684.0</v>
      </c>
      <c r="I66" t="n" s="4">
        <v>1</v>
      </c>
      <c r="J66" t="n" s="8">
        <v>1.0</v>
      </c>
      <c r="K66" t="n" s="8">
        <v>15912.0</v>
      </c>
      <c r="L66" t="n" s="8">
        <v>15912.0</v>
      </c>
      <c r="M66" t="n" s="8">
        <v>15912.0</v>
      </c>
      <c r="N66" t="n" s="8">
        <v>15912.0</v>
      </c>
      <c r="O66" t="s" s="5">
        <v>397</v>
      </c>
      <c r="P66" t="n" s="8">
        <v>0.0</v>
      </c>
      <c r="Q66" t="n" s="8">
        <v>0.0</v>
      </c>
      <c r="R66" t="s" s="1">
        <v>397</v>
      </c>
      <c r="S66" t="s" s="1">
        <v>47</v>
      </c>
      <c r="T66" s="9">
        <f>HYPERLINK("https://my.zakupivli.pro/remote/dispatcher/state_purchase_view/56915594")</f>
        <v/>
      </c>
      <c r="U66" t="s" s="1">
        <v>411</v>
      </c>
      <c r="V66" t="n" s="4">
        <v>0</v>
      </c>
      <c r="W66" t="s" s="1"/>
      <c r="X66" t="s" s="1">
        <v>460</v>
      </c>
      <c r="Y66" t="n" s="8">
        <v>15912.0</v>
      </c>
      <c r="Z66" t="s" s="1">
        <v>233</v>
      </c>
      <c r="AA66" t="s" s="1">
        <v>409</v>
      </c>
      <c r="AB66" t="s" s="1"/>
      <c r="AC66" t="s" s="1"/>
      <c r="AD66" t="s" s="1">
        <v>6</v>
      </c>
    </row>
    <row r="67" spans="1:30">
      <c r="A67" t="n" s="4">
        <v>63</v>
      </c>
      <c r="B67" t="s" s="1">
        <v>198</v>
      </c>
      <c r="C67" t="s" s="5">
        <v>330</v>
      </c>
      <c r="D67" t="s" s="1">
        <v>119</v>
      </c>
      <c r="E67" t="s" s="1">
        <v>271</v>
      </c>
      <c r="F67" t="n" s="7">
        <v>45685.0</v>
      </c>
      <c r="G67" t="s" s="1"/>
      <c r="H67" t="n" s="7">
        <v>45685.0</v>
      </c>
      <c r="I67" t="n" s="4">
        <v>1</v>
      </c>
      <c r="J67" t="n" s="8">
        <v>4375.0</v>
      </c>
      <c r="K67" t="n" s="8">
        <v>127627.5</v>
      </c>
      <c r="L67" t="n" s="8">
        <v>29.172</v>
      </c>
      <c r="M67" t="n" s="8">
        <v>127627.5</v>
      </c>
      <c r="N67" t="n" s="8">
        <v>29.172</v>
      </c>
      <c r="O67" t="s" s="5">
        <v>276</v>
      </c>
      <c r="P67" t="n" s="8">
        <v>0.0</v>
      </c>
      <c r="Q67" t="n" s="8">
        <v>0.0</v>
      </c>
      <c r="R67" t="s" s="1">
        <v>276</v>
      </c>
      <c r="S67" t="s" s="1">
        <v>8</v>
      </c>
      <c r="T67" s="9">
        <f>HYPERLINK("https://my.zakupivli.pro/remote/dispatcher/state_purchase_view/56968117")</f>
        <v/>
      </c>
      <c r="U67" t="s" s="1">
        <v>411</v>
      </c>
      <c r="V67" t="n" s="4">
        <v>0</v>
      </c>
      <c r="W67" t="s" s="1"/>
      <c r="X67" t="s" s="1">
        <v>21</v>
      </c>
      <c r="Y67" t="n" s="8">
        <v>127627.5</v>
      </c>
      <c r="Z67" t="s" s="1">
        <v>233</v>
      </c>
      <c r="AA67" t="s" s="1">
        <v>409</v>
      </c>
      <c r="AB67" t="s" s="1"/>
      <c r="AC67" t="s" s="1"/>
      <c r="AD67" t="s" s="1">
        <v>6</v>
      </c>
    </row>
    <row r="68" spans="1:30">
      <c r="A68" t="n" s="4">
        <v>64</v>
      </c>
      <c r="B68" t="s" s="1">
        <v>199</v>
      </c>
      <c r="C68" t="s" s="5">
        <v>328</v>
      </c>
      <c r="D68" t="s" s="1">
        <v>136</v>
      </c>
      <c r="E68" t="s" s="1">
        <v>271</v>
      </c>
      <c r="F68" t="n" s="7">
        <v>45685.0</v>
      </c>
      <c r="G68" t="s" s="1"/>
      <c r="H68" t="n" s="7">
        <v>45685.0</v>
      </c>
      <c r="I68" t="n" s="4">
        <v>1</v>
      </c>
      <c r="J68" t="n" s="8">
        <v>4375.0</v>
      </c>
      <c r="K68" t="n" s="8">
        <v>124530.0</v>
      </c>
      <c r="L68" t="n" s="8">
        <v>28.464</v>
      </c>
      <c r="M68" t="n" s="8">
        <v>124530.0</v>
      </c>
      <c r="N68" t="n" s="8">
        <v>28.464</v>
      </c>
      <c r="O68" t="s" s="5">
        <v>276</v>
      </c>
      <c r="P68" t="n" s="8">
        <v>0.0</v>
      </c>
      <c r="Q68" t="n" s="8">
        <v>0.0</v>
      </c>
      <c r="R68" t="s" s="1">
        <v>276</v>
      </c>
      <c r="S68" t="s" s="1">
        <v>8</v>
      </c>
      <c r="T68" s="9">
        <f>HYPERLINK("https://my.zakupivli.pro/remote/dispatcher/state_purchase_view/56968560")</f>
        <v/>
      </c>
      <c r="U68" t="s" s="1">
        <v>411</v>
      </c>
      <c r="V68" t="n" s="4">
        <v>0</v>
      </c>
      <c r="W68" t="s" s="1"/>
      <c r="X68" t="s" s="1">
        <v>21</v>
      </c>
      <c r="Y68" t="n" s="8">
        <v>124530.0</v>
      </c>
      <c r="Z68" t="s" s="1">
        <v>233</v>
      </c>
      <c r="AA68" t="s" s="1">
        <v>409</v>
      </c>
      <c r="AB68" t="s" s="1"/>
      <c r="AC68" t="s" s="1"/>
      <c r="AD68" t="s" s="1">
        <v>6</v>
      </c>
    </row>
    <row r="69" spans="1:30">
      <c r="A69" t="n" s="4">
        <v>65</v>
      </c>
      <c r="B69" t="s" s="1">
        <v>200</v>
      </c>
      <c r="C69" t="s" s="5">
        <v>329</v>
      </c>
      <c r="D69" t="s" s="1">
        <v>119</v>
      </c>
      <c r="E69" t="s" s="1">
        <v>271</v>
      </c>
      <c r="F69" t="n" s="7">
        <v>45685.0</v>
      </c>
      <c r="G69" t="s" s="1"/>
      <c r="H69" t="n" s="7">
        <v>45685.0</v>
      </c>
      <c r="I69" t="n" s="4">
        <v>1</v>
      </c>
      <c r="J69" t="n" s="8">
        <v>12183.0</v>
      </c>
      <c r="K69" t="n" s="8">
        <v>194733.08</v>
      </c>
      <c r="L69" t="n" s="8">
        <v>15.98400065665271</v>
      </c>
      <c r="M69" t="n" s="8">
        <v>194733.08</v>
      </c>
      <c r="N69" t="n" s="8">
        <v>15.98400065665271</v>
      </c>
      <c r="O69" t="s" s="5">
        <v>276</v>
      </c>
      <c r="P69" t="n" s="8">
        <v>0.0</v>
      </c>
      <c r="Q69" t="n" s="8">
        <v>0.0</v>
      </c>
      <c r="R69" t="s" s="1">
        <v>276</v>
      </c>
      <c r="S69" t="s" s="1">
        <v>8</v>
      </c>
      <c r="T69" s="9">
        <f>HYPERLINK("https://my.zakupivli.pro/remote/dispatcher/state_purchase_view/56969316")</f>
        <v/>
      </c>
      <c r="U69" t="s" s="1">
        <v>411</v>
      </c>
      <c r="V69" t="n" s="4">
        <v>0</v>
      </c>
      <c r="W69" t="s" s="1"/>
      <c r="X69" t="s" s="1">
        <v>135</v>
      </c>
      <c r="Y69" t="n" s="8">
        <v>194733.08</v>
      </c>
      <c r="Z69" t="s" s="1">
        <v>233</v>
      </c>
      <c r="AA69" t="s" s="1">
        <v>409</v>
      </c>
      <c r="AB69" t="s" s="1"/>
      <c r="AC69" t="s" s="1"/>
      <c r="AD69" t="s" s="1">
        <v>6</v>
      </c>
    </row>
    <row r="70" spans="1:30">
      <c r="A70" t="n" s="4">
        <v>66</v>
      </c>
      <c r="B70" t="s" s="1">
        <v>201</v>
      </c>
      <c r="C70" t="s" s="5">
        <v>327</v>
      </c>
      <c r="D70" t="s" s="1">
        <v>136</v>
      </c>
      <c r="E70" t="s" s="1">
        <v>271</v>
      </c>
      <c r="F70" t="n" s="7">
        <v>45685.0</v>
      </c>
      <c r="G70" t="s" s="1"/>
      <c r="H70" t="n" s="7">
        <v>45685.0</v>
      </c>
      <c r="I70" t="n" s="4">
        <v>1</v>
      </c>
      <c r="J70" t="n" s="8">
        <v>12183.0</v>
      </c>
      <c r="K70" t="n" s="8">
        <v>203066.25</v>
      </c>
      <c r="L70" t="n" s="8">
        <v>16.668000492489533</v>
      </c>
      <c r="M70" t="n" s="8">
        <v>203066.25</v>
      </c>
      <c r="N70" t="n" s="8">
        <v>16.668000492489533</v>
      </c>
      <c r="O70" t="s" s="5">
        <v>276</v>
      </c>
      <c r="P70" t="n" s="8">
        <v>0.0</v>
      </c>
      <c r="Q70" t="n" s="8">
        <v>0.0</v>
      </c>
      <c r="R70" t="s" s="1">
        <v>276</v>
      </c>
      <c r="S70" t="s" s="1">
        <v>8</v>
      </c>
      <c r="T70" s="9">
        <f>HYPERLINK("https://my.zakupivli.pro/remote/dispatcher/state_purchase_view/56970099")</f>
        <v/>
      </c>
      <c r="U70" t="s" s="1">
        <v>411</v>
      </c>
      <c r="V70" t="n" s="4">
        <v>0</v>
      </c>
      <c r="W70" t="s" s="1"/>
      <c r="X70" t="s" s="1">
        <v>135</v>
      </c>
      <c r="Y70" t="n" s="8">
        <v>203066.25</v>
      </c>
      <c r="Z70" t="s" s="1">
        <v>233</v>
      </c>
      <c r="AA70" t="s" s="1">
        <v>409</v>
      </c>
      <c r="AB70" t="s" s="1"/>
      <c r="AC70" t="s" s="1"/>
      <c r="AD70" t="s" s="1">
        <v>6</v>
      </c>
    </row>
    <row r="71" spans="1:30">
      <c r="A71" t="n" s="4">
        <v>67</v>
      </c>
      <c r="B71" t="s" s="1">
        <v>202</v>
      </c>
      <c r="C71" t="s" s="5">
        <v>317</v>
      </c>
      <c r="D71" t="s" s="1">
        <v>130</v>
      </c>
      <c r="E71" t="s" s="1">
        <v>271</v>
      </c>
      <c r="F71" t="n" s="7">
        <v>45693.0</v>
      </c>
      <c r="G71" t="s" s="1"/>
      <c r="H71" t="n" s="7">
        <v>45693.0</v>
      </c>
      <c r="I71" t="n" s="4">
        <v>1</v>
      </c>
      <c r="J71" t="n" s="8">
        <v>1.0</v>
      </c>
      <c r="K71" t="n" s="8">
        <v>9124.09</v>
      </c>
      <c r="L71" t="n" s="8">
        <v>9124.09</v>
      </c>
      <c r="M71" t="n" s="8">
        <v>9124.09</v>
      </c>
      <c r="N71" t="n" s="8">
        <v>9124.09</v>
      </c>
      <c r="O71" t="s" s="5">
        <v>254</v>
      </c>
      <c r="P71" t="n" s="8">
        <v>0.0</v>
      </c>
      <c r="Q71" t="n" s="8">
        <v>0.0</v>
      </c>
      <c r="R71" t="s" s="1">
        <v>254</v>
      </c>
      <c r="S71" t="s" s="1">
        <v>88</v>
      </c>
      <c r="T71" s="9">
        <f>HYPERLINK("https://my.zakupivli.pro/remote/dispatcher/state_purchase_view/57214126")</f>
        <v/>
      </c>
      <c r="U71" t="s" s="1">
        <v>411</v>
      </c>
      <c r="V71" t="n" s="4">
        <v>0</v>
      </c>
      <c r="W71" t="s" s="1"/>
      <c r="X71" t="s" s="1">
        <v>436</v>
      </c>
      <c r="Y71" t="n" s="8">
        <v>9124.09</v>
      </c>
      <c r="Z71" t="s" s="1">
        <v>233</v>
      </c>
      <c r="AA71" t="s" s="1">
        <v>409</v>
      </c>
      <c r="AB71" t="s" s="1"/>
      <c r="AC71" t="s" s="1"/>
      <c r="AD71" t="s" s="1">
        <v>6</v>
      </c>
    </row>
    <row r="72" spans="1:30">
      <c r="A72" t="n" s="4">
        <v>68</v>
      </c>
      <c r="B72" t="s" s="1">
        <v>203</v>
      </c>
      <c r="C72" t="s" s="5">
        <v>334</v>
      </c>
      <c r="D72" t="s" s="1">
        <v>108</v>
      </c>
      <c r="E72" t="s" s="1">
        <v>271</v>
      </c>
      <c r="F72" t="n" s="7">
        <v>45693.0</v>
      </c>
      <c r="G72" t="s" s="1"/>
      <c r="H72" t="n" s="7">
        <v>45693.0</v>
      </c>
      <c r="I72" t="n" s="4">
        <v>1</v>
      </c>
      <c r="J72" t="n" s="8">
        <v>1.0</v>
      </c>
      <c r="K72" t="n" s="8">
        <v>199534.8</v>
      </c>
      <c r="L72" t="n" s="8">
        <v>199534.8</v>
      </c>
      <c r="M72" t="n" s="8">
        <v>199534.8</v>
      </c>
      <c r="N72" t="n" s="8">
        <v>199534.8</v>
      </c>
      <c r="O72" t="s" s="5">
        <v>367</v>
      </c>
      <c r="P72" t="n" s="8">
        <v>0.0</v>
      </c>
      <c r="Q72" t="n" s="8">
        <v>0.0</v>
      </c>
      <c r="R72" t="s" s="1">
        <v>367</v>
      </c>
      <c r="S72" t="s" s="1">
        <v>86</v>
      </c>
      <c r="T72" s="9">
        <f>HYPERLINK("https://my.zakupivli.pro/remote/dispatcher/state_purchase_view/57217725")</f>
        <v/>
      </c>
      <c r="U72" t="s" s="1">
        <v>411</v>
      </c>
      <c r="V72" t="n" s="4">
        <v>0</v>
      </c>
      <c r="W72" t="s" s="1"/>
      <c r="X72" t="s" s="1">
        <v>9</v>
      </c>
      <c r="Y72" t="n" s="8">
        <v>199534.8</v>
      </c>
      <c r="Z72" t="s" s="1">
        <v>233</v>
      </c>
      <c r="AA72" t="s" s="1">
        <v>412</v>
      </c>
      <c r="AB72" t="s" s="1"/>
      <c r="AC72" t="s" s="1"/>
      <c r="AD72" t="s" s="1">
        <v>6</v>
      </c>
    </row>
    <row r="73" spans="1:30">
      <c r="A73" t="n" s="4">
        <v>69</v>
      </c>
      <c r="B73" t="s" s="1">
        <v>204</v>
      </c>
      <c r="C73" t="s" s="5">
        <v>263</v>
      </c>
      <c r="D73" t="s" s="1">
        <v>24</v>
      </c>
      <c r="E73" t="s" s="1">
        <v>271</v>
      </c>
      <c r="F73" t="n" s="7">
        <v>45698.0</v>
      </c>
      <c r="G73" t="s" s="1"/>
      <c r="H73" t="n" s="7">
        <v>45698.0</v>
      </c>
      <c r="I73" t="n" s="4">
        <v>1</v>
      </c>
      <c r="J73" t="n" s="8">
        <v>2.0</v>
      </c>
      <c r="K73" t="n" s="8">
        <v>1080.0</v>
      </c>
      <c r="L73" t="n" s="8">
        <v>540.0</v>
      </c>
      <c r="M73" t="n" s="8">
        <v>1080.0</v>
      </c>
      <c r="N73" t="n" s="8">
        <v>540.0</v>
      </c>
      <c r="O73" t="s" s="5">
        <v>399</v>
      </c>
      <c r="P73" t="n" s="8">
        <v>0.0</v>
      </c>
      <c r="Q73" t="n" s="8">
        <v>0.0</v>
      </c>
      <c r="R73" t="s" s="1">
        <v>399</v>
      </c>
      <c r="S73" t="s" s="1">
        <v>48</v>
      </c>
      <c r="T73" s="9">
        <f>HYPERLINK("https://my.zakupivli.pro/remote/dispatcher/state_purchase_view/57324587")</f>
        <v/>
      </c>
      <c r="U73" t="s" s="1">
        <v>411</v>
      </c>
      <c r="V73" t="n" s="4">
        <v>0</v>
      </c>
      <c r="W73" t="s" s="1"/>
      <c r="X73" t="s" s="1">
        <v>464</v>
      </c>
      <c r="Y73" t="n" s="8">
        <v>1080.0</v>
      </c>
      <c r="Z73" t="s" s="1">
        <v>233</v>
      </c>
      <c r="AA73" t="s" s="1">
        <v>409</v>
      </c>
      <c r="AB73" t="s" s="1"/>
      <c r="AC73" t="s" s="1"/>
      <c r="AD73" t="s" s="1">
        <v>6</v>
      </c>
    </row>
    <row r="74" spans="1:30">
      <c r="A74" t="n" s="4">
        <v>70</v>
      </c>
      <c r="B74" t="s" s="1">
        <v>205</v>
      </c>
      <c r="C74" t="s" s="5">
        <v>326</v>
      </c>
      <c r="D74" t="s" s="1">
        <v>115</v>
      </c>
      <c r="E74" t="s" s="1">
        <v>271</v>
      </c>
      <c r="F74" t="n" s="7">
        <v>45698.0</v>
      </c>
      <c r="G74" t="s" s="1"/>
      <c r="H74" t="n" s="7">
        <v>45698.0</v>
      </c>
      <c r="I74" t="n" s="4">
        <v>1</v>
      </c>
      <c r="J74" t="n" s="8">
        <v>1.0</v>
      </c>
      <c r="K74" t="n" s="8">
        <v>60000.0</v>
      </c>
      <c r="L74" t="n" s="8">
        <v>60000.0</v>
      </c>
      <c r="M74" t="n" s="8">
        <v>60000.0</v>
      </c>
      <c r="N74" t="n" s="8">
        <v>60000.0</v>
      </c>
      <c r="O74" t="s" s="5">
        <v>398</v>
      </c>
      <c r="P74" t="n" s="8">
        <v>0.0</v>
      </c>
      <c r="Q74" t="n" s="8">
        <v>0.0</v>
      </c>
      <c r="R74" t="s" s="1">
        <v>398</v>
      </c>
      <c r="S74" t="s" s="1">
        <v>41</v>
      </c>
      <c r="T74" s="9">
        <f>HYPERLINK("https://my.zakupivli.pro/remote/dispatcher/state_purchase_view/57324869")</f>
        <v/>
      </c>
      <c r="U74" t="s" s="1">
        <v>411</v>
      </c>
      <c r="V74" t="n" s="4">
        <v>0</v>
      </c>
      <c r="W74" t="s" s="1"/>
      <c r="X74" t="s" s="1">
        <v>454</v>
      </c>
      <c r="Y74" t="n" s="8">
        <v>60000.0</v>
      </c>
      <c r="Z74" t="s" s="1">
        <v>233</v>
      </c>
      <c r="AA74" t="s" s="1">
        <v>409</v>
      </c>
      <c r="AB74" t="s" s="1"/>
      <c r="AC74" t="s" s="1"/>
      <c r="AD74" t="s" s="1">
        <v>6</v>
      </c>
    </row>
    <row r="75" spans="1:30">
      <c r="A75" t="n" s="4">
        <v>71</v>
      </c>
      <c r="B75" t="s" s="1">
        <v>206</v>
      </c>
      <c r="C75" t="s" s="5">
        <v>332</v>
      </c>
      <c r="D75" t="s" s="1">
        <v>131</v>
      </c>
      <c r="E75" t="s" s="1">
        <v>271</v>
      </c>
      <c r="F75" t="n" s="7">
        <v>45698.0</v>
      </c>
      <c r="G75" t="s" s="1"/>
      <c r="H75" t="n" s="7">
        <v>45698.0</v>
      </c>
      <c r="I75" t="n" s="4">
        <v>1</v>
      </c>
      <c r="J75" t="n" s="8">
        <v>2.0</v>
      </c>
      <c r="K75" t="n" s="8">
        <v>13500.0</v>
      </c>
      <c r="L75" t="n" s="8">
        <v>6750.0</v>
      </c>
      <c r="M75" t="n" s="8">
        <v>13500.0</v>
      </c>
      <c r="N75" t="n" s="8">
        <v>6750.0</v>
      </c>
      <c r="O75" t="s" s="5">
        <v>366</v>
      </c>
      <c r="P75" t="n" s="8">
        <v>0.0</v>
      </c>
      <c r="Q75" t="n" s="8">
        <v>0.0</v>
      </c>
      <c r="R75" t="s" s="1">
        <v>366</v>
      </c>
      <c r="S75" t="s" s="1">
        <v>75</v>
      </c>
      <c r="T75" s="9">
        <f>HYPERLINK("https://my.zakupivli.pro/remote/dispatcher/state_purchase_view/57325565")</f>
        <v/>
      </c>
      <c r="U75" t="s" s="1">
        <v>411</v>
      </c>
      <c r="V75" t="n" s="4">
        <v>0</v>
      </c>
      <c r="W75" t="s" s="1"/>
      <c r="X75" t="s" s="1">
        <v>452</v>
      </c>
      <c r="Y75" t="n" s="8">
        <v>13500.0</v>
      </c>
      <c r="Z75" t="s" s="1">
        <v>233</v>
      </c>
      <c r="AA75" t="s" s="1">
        <v>409</v>
      </c>
      <c r="AB75" t="s" s="1"/>
      <c r="AC75" t="s" s="1"/>
      <c r="AD75" t="s" s="1">
        <v>6</v>
      </c>
    </row>
    <row r="76" spans="1:30">
      <c r="A76" t="n" s="4">
        <v>72</v>
      </c>
      <c r="B76" t="s" s="1">
        <v>207</v>
      </c>
      <c r="C76" t="s" s="5">
        <v>344</v>
      </c>
      <c r="D76" t="s" s="1">
        <v>64</v>
      </c>
      <c r="E76" t="s" s="1">
        <v>271</v>
      </c>
      <c r="F76" t="n" s="7">
        <v>45698.0</v>
      </c>
      <c r="G76" t="s" s="1"/>
      <c r="H76" t="n" s="7">
        <v>45698.0</v>
      </c>
      <c r="I76" t="n" s="4">
        <v>1</v>
      </c>
      <c r="J76" t="n" s="8">
        <v>3.0</v>
      </c>
      <c r="K76" t="n" s="8">
        <v>10113.0</v>
      </c>
      <c r="L76" t="n" s="8">
        <v>3371.0</v>
      </c>
      <c r="M76" t="n" s="8">
        <v>10113.0</v>
      </c>
      <c r="N76" t="n" s="8">
        <v>3371.0</v>
      </c>
      <c r="O76" t="s" s="5">
        <v>396</v>
      </c>
      <c r="P76" t="n" s="8">
        <v>0.0</v>
      </c>
      <c r="Q76" t="n" s="8">
        <v>0.0</v>
      </c>
      <c r="R76" t="s" s="1">
        <v>396</v>
      </c>
      <c r="S76" t="s" s="1">
        <v>67</v>
      </c>
      <c r="T76" s="9">
        <f>HYPERLINK("https://my.zakupivli.pro/remote/dispatcher/state_purchase_view/57325967")</f>
        <v/>
      </c>
      <c r="U76" t="s" s="1">
        <v>411</v>
      </c>
      <c r="V76" t="n" s="4">
        <v>0</v>
      </c>
      <c r="W76" t="s" s="1"/>
      <c r="X76" t="s" s="1">
        <v>457</v>
      </c>
      <c r="Y76" t="n" s="8">
        <v>10113.0</v>
      </c>
      <c r="Z76" t="s" s="1">
        <v>233</v>
      </c>
      <c r="AA76" t="s" s="1">
        <v>409</v>
      </c>
      <c r="AB76" t="s" s="1"/>
      <c r="AC76" t="s" s="1"/>
      <c r="AD76" t="s" s="1">
        <v>6</v>
      </c>
    </row>
    <row r="77" spans="1:30">
      <c r="A77" t="n" s="4">
        <v>73</v>
      </c>
      <c r="B77" t="s" s="1">
        <v>208</v>
      </c>
      <c r="C77" t="s" s="5">
        <v>353</v>
      </c>
      <c r="D77" t="s" s="1">
        <v>122</v>
      </c>
      <c r="E77" t="s" s="1">
        <v>271</v>
      </c>
      <c r="F77" t="n" s="7">
        <v>45698.0</v>
      </c>
      <c r="G77" t="s" s="1"/>
      <c r="H77" t="n" s="7">
        <v>45698.0</v>
      </c>
      <c r="I77" t="n" s="4">
        <v>1</v>
      </c>
      <c r="J77" t="n" s="8">
        <v>1.0</v>
      </c>
      <c r="K77" t="n" s="8">
        <v>17105.78</v>
      </c>
      <c r="L77" t="n" s="8">
        <v>17105.78</v>
      </c>
      <c r="M77" t="n" s="8">
        <v>17105.78</v>
      </c>
      <c r="N77" t="n" s="8">
        <v>17105.78</v>
      </c>
      <c r="O77" t="s" s="5">
        <v>405</v>
      </c>
      <c r="P77" t="n" s="8">
        <v>0.0</v>
      </c>
      <c r="Q77" t="n" s="8">
        <v>0.0</v>
      </c>
      <c r="R77" t="s" s="1">
        <v>405</v>
      </c>
      <c r="S77" t="s" s="1">
        <v>37</v>
      </c>
      <c r="T77" s="9">
        <f>HYPERLINK("https://my.zakupivli.pro/remote/dispatcher/state_purchase_view/57326717")</f>
        <v/>
      </c>
      <c r="U77" t="s" s="1">
        <v>411</v>
      </c>
      <c r="V77" t="n" s="4">
        <v>0</v>
      </c>
      <c r="W77" t="s" s="1"/>
      <c r="X77" t="s" s="1">
        <v>443</v>
      </c>
      <c r="Y77" t="n" s="8">
        <v>17105.78</v>
      </c>
      <c r="Z77" t="s" s="1">
        <v>233</v>
      </c>
      <c r="AA77" t="s" s="1">
        <v>409</v>
      </c>
      <c r="AB77" t="s" s="1"/>
      <c r="AC77" t="s" s="1"/>
      <c r="AD77" t="s" s="1">
        <v>6</v>
      </c>
    </row>
    <row r="78" spans="1:30">
      <c r="A78" t="n" s="4">
        <v>74</v>
      </c>
      <c r="B78" t="s" s="1">
        <v>209</v>
      </c>
      <c r="C78" t="s" s="5">
        <v>333</v>
      </c>
      <c r="D78" t="s" s="1">
        <v>108</v>
      </c>
      <c r="E78" t="s" s="1">
        <v>271</v>
      </c>
      <c r="F78" t="n" s="7">
        <v>45698.0</v>
      </c>
      <c r="G78" t="s" s="1"/>
      <c r="H78" t="n" s="7">
        <v>45698.0</v>
      </c>
      <c r="I78" t="n" s="4">
        <v>1</v>
      </c>
      <c r="J78" t="n" s="8">
        <v>1.0</v>
      </c>
      <c r="K78" t="n" s="8">
        <v>199534.8</v>
      </c>
      <c r="L78" t="n" s="8">
        <v>199534.8</v>
      </c>
      <c r="M78" t="n" s="8">
        <v>199534.8</v>
      </c>
      <c r="N78" t="n" s="8">
        <v>199534.8</v>
      </c>
      <c r="O78" t="s" s="5">
        <v>367</v>
      </c>
      <c r="P78" t="n" s="8">
        <v>0.0</v>
      </c>
      <c r="Q78" t="n" s="8">
        <v>0.0</v>
      </c>
      <c r="R78" t="s" s="1">
        <v>367</v>
      </c>
      <c r="S78" t="s" s="1">
        <v>86</v>
      </c>
      <c r="T78" s="9">
        <f>HYPERLINK("https://my.zakupivli.pro/remote/dispatcher/state_purchase_view/57330948")</f>
        <v/>
      </c>
      <c r="U78" t="s" s="1">
        <v>411</v>
      </c>
      <c r="V78" t="n" s="4">
        <v>0</v>
      </c>
      <c r="W78" t="s" s="1"/>
      <c r="X78" t="s" s="1">
        <v>13</v>
      </c>
      <c r="Y78" t="n" s="8">
        <v>199534.8</v>
      </c>
      <c r="Z78" t="s" s="1">
        <v>233</v>
      </c>
      <c r="AA78" t="s" s="1">
        <v>409</v>
      </c>
      <c r="AB78" t="s" s="1"/>
      <c r="AC78" t="s" s="1"/>
      <c r="AD78" t="s" s="1">
        <v>6</v>
      </c>
    </row>
    <row r="79" spans="1:30">
      <c r="A79" t="n" s="4">
        <v>75</v>
      </c>
      <c r="B79" t="s" s="1">
        <v>210</v>
      </c>
      <c r="C79" t="s" s="5">
        <v>318</v>
      </c>
      <c r="D79" t="s" s="1">
        <v>126</v>
      </c>
      <c r="E79" t="s" s="1">
        <v>271</v>
      </c>
      <c r="F79" t="n" s="7">
        <v>45701.0</v>
      </c>
      <c r="G79" t="s" s="1"/>
      <c r="H79" t="n" s="7">
        <v>45701.0</v>
      </c>
      <c r="I79" t="n" s="4">
        <v>1</v>
      </c>
      <c r="J79" t="n" s="8">
        <v>1.0</v>
      </c>
      <c r="K79" t="n" s="8">
        <v>24060.0</v>
      </c>
      <c r="L79" t="n" s="8">
        <v>24060.0</v>
      </c>
      <c r="M79" t="n" s="8">
        <v>24060.0</v>
      </c>
      <c r="N79" t="n" s="8">
        <v>24060.0</v>
      </c>
      <c r="O79" t="s" s="5">
        <v>308</v>
      </c>
      <c r="P79" t="n" s="8">
        <v>0.0</v>
      </c>
      <c r="Q79" t="n" s="8">
        <v>0.0</v>
      </c>
      <c r="R79" t="s" s="1">
        <v>308</v>
      </c>
      <c r="S79" t="s" s="1">
        <v>7</v>
      </c>
      <c r="T79" s="9">
        <f>HYPERLINK("https://my.zakupivli.pro/remote/dispatcher/state_purchase_view/57445145")</f>
        <v/>
      </c>
      <c r="U79" t="s" s="1">
        <v>411</v>
      </c>
      <c r="V79" t="n" s="4">
        <v>0</v>
      </c>
      <c r="W79" t="s" s="1"/>
      <c r="X79" t="s" s="1">
        <v>435</v>
      </c>
      <c r="Y79" t="n" s="8">
        <v>24060.0</v>
      </c>
      <c r="Z79" t="s" s="1">
        <v>233</v>
      </c>
      <c r="AA79" t="s" s="1">
        <v>409</v>
      </c>
      <c r="AB79" t="s" s="1"/>
      <c r="AC79" t="s" s="1"/>
      <c r="AD79" t="s" s="1">
        <v>6</v>
      </c>
    </row>
    <row r="80" spans="1:30">
      <c r="A80" t="n" s="4">
        <v>76</v>
      </c>
      <c r="B80" t="s" s="1">
        <v>211</v>
      </c>
      <c r="C80" t="s" s="5">
        <v>311</v>
      </c>
      <c r="D80" t="s" s="1">
        <v>44</v>
      </c>
      <c r="E80" t="s" s="1">
        <v>271</v>
      </c>
      <c r="F80" t="n" s="7">
        <v>45701.0</v>
      </c>
      <c r="G80" t="s" s="1"/>
      <c r="H80" t="n" s="7">
        <v>45701.0</v>
      </c>
      <c r="I80" t="n" s="4">
        <v>1</v>
      </c>
      <c r="J80" t="n" s="8">
        <v>80.0</v>
      </c>
      <c r="K80" t="n" s="8">
        <v>15000.0</v>
      </c>
      <c r="L80" t="n" s="8">
        <v>187.5</v>
      </c>
      <c r="M80" t="n" s="8">
        <v>15000.0</v>
      </c>
      <c r="N80" t="n" s="8">
        <v>187.5</v>
      </c>
      <c r="O80" t="s" s="5">
        <v>307</v>
      </c>
      <c r="P80" t="n" s="8">
        <v>0.0</v>
      </c>
      <c r="Q80" t="n" s="8">
        <v>0.0</v>
      </c>
      <c r="R80" t="s" s="1">
        <v>307</v>
      </c>
      <c r="S80" t="s" s="1">
        <v>58</v>
      </c>
      <c r="T80" s="9">
        <f>HYPERLINK("https://my.zakupivli.pro/remote/dispatcher/state_purchase_view/57446296")</f>
        <v/>
      </c>
      <c r="U80" t="s" s="1">
        <v>411</v>
      </c>
      <c r="V80" t="n" s="4">
        <v>0</v>
      </c>
      <c r="W80" t="s" s="1"/>
      <c r="X80" t="s" s="1">
        <v>419</v>
      </c>
      <c r="Y80" t="n" s="8">
        <v>15000.0</v>
      </c>
      <c r="Z80" t="s" s="1">
        <v>233</v>
      </c>
      <c r="AA80" t="s" s="1">
        <v>412</v>
      </c>
      <c r="AB80" t="s" s="1"/>
      <c r="AC80" t="s" s="1"/>
      <c r="AD80" t="s" s="1">
        <v>6</v>
      </c>
    </row>
    <row r="81" spans="1:30">
      <c r="A81" t="n" s="4">
        <v>77</v>
      </c>
      <c r="B81" t="s" s="1">
        <v>212</v>
      </c>
      <c r="C81" t="s" s="5">
        <v>264</v>
      </c>
      <c r="D81" t="s" s="1">
        <v>24</v>
      </c>
      <c r="E81" t="s" s="1">
        <v>271</v>
      </c>
      <c r="F81" t="n" s="7">
        <v>45705.0</v>
      </c>
      <c r="G81" t="s" s="1"/>
      <c r="H81" t="n" s="7">
        <v>45705.0</v>
      </c>
      <c r="I81" t="n" s="4">
        <v>1</v>
      </c>
      <c r="J81" t="n" s="8">
        <v>15.0</v>
      </c>
      <c r="K81" t="n" s="8">
        <v>7080.0</v>
      </c>
      <c r="L81" t="n" s="8">
        <v>472.0</v>
      </c>
      <c r="M81" t="n" s="8">
        <v>7080.0</v>
      </c>
      <c r="N81" t="n" s="8">
        <v>472.0</v>
      </c>
      <c r="O81" t="s" s="5">
        <v>399</v>
      </c>
      <c r="P81" t="n" s="8">
        <v>0.0</v>
      </c>
      <c r="Q81" t="n" s="8">
        <v>0.0</v>
      </c>
      <c r="R81" t="s" s="1">
        <v>399</v>
      </c>
      <c r="S81" t="s" s="1">
        <v>48</v>
      </c>
      <c r="T81" s="9">
        <f>HYPERLINK("https://my.zakupivli.pro/remote/dispatcher/state_purchase_view/57499222")</f>
        <v/>
      </c>
      <c r="U81" t="s" s="1">
        <v>411</v>
      </c>
      <c r="V81" t="n" s="4">
        <v>0</v>
      </c>
      <c r="W81" t="s" s="1"/>
      <c r="X81" t="s" s="1">
        <v>3</v>
      </c>
      <c r="Y81" t="n" s="8">
        <v>7080.0</v>
      </c>
      <c r="Z81" t="s" s="1">
        <v>233</v>
      </c>
      <c r="AA81" t="s" s="1">
        <v>409</v>
      </c>
      <c r="AB81" t="s" s="1"/>
      <c r="AC81" t="s" s="1"/>
      <c r="AD81" t="s" s="1">
        <v>6</v>
      </c>
    </row>
    <row r="82" spans="1:30">
      <c r="A82" t="n" s="4">
        <v>78</v>
      </c>
      <c r="B82" t="s" s="1">
        <v>213</v>
      </c>
      <c r="C82" t="s" s="5">
        <v>299</v>
      </c>
      <c r="D82" t="s" s="1">
        <v>133</v>
      </c>
      <c r="E82" t="s" s="1">
        <v>271</v>
      </c>
      <c r="F82" t="n" s="7">
        <v>45705.0</v>
      </c>
      <c r="G82" t="s" s="1"/>
      <c r="H82" t="n" s="7">
        <v>45705.0</v>
      </c>
      <c r="I82" t="n" s="4">
        <v>1</v>
      </c>
      <c r="J82" t="n" s="8">
        <v>1.0</v>
      </c>
      <c r="K82" t="n" s="8">
        <v>750.0</v>
      </c>
      <c r="L82" t="n" s="8">
        <v>750.0</v>
      </c>
      <c r="M82" t="n" s="8">
        <v>750.0</v>
      </c>
      <c r="N82" t="n" s="8">
        <v>750.0</v>
      </c>
      <c r="O82" t="s" s="5">
        <v>365</v>
      </c>
      <c r="P82" t="n" s="8">
        <v>0.0</v>
      </c>
      <c r="Q82" t="n" s="8">
        <v>0.0</v>
      </c>
      <c r="R82" t="s" s="1">
        <v>365</v>
      </c>
      <c r="S82" t="s" s="1">
        <v>73</v>
      </c>
      <c r="T82" s="9">
        <f>HYPERLINK("https://my.zakupivli.pro/remote/dispatcher/state_purchase_view/57500161")</f>
        <v/>
      </c>
      <c r="U82" t="s" s="1">
        <v>411</v>
      </c>
      <c r="V82" t="n" s="4">
        <v>0</v>
      </c>
      <c r="W82" t="s" s="1"/>
      <c r="X82" t="s" s="1">
        <v>466</v>
      </c>
      <c r="Y82" t="n" s="8">
        <v>750.0</v>
      </c>
      <c r="Z82" t="s" s="1">
        <v>233</v>
      </c>
      <c r="AA82" t="s" s="1">
        <v>409</v>
      </c>
      <c r="AB82" t="s" s="1"/>
      <c r="AC82" t="s" s="1"/>
      <c r="AD82" t="s" s="1">
        <v>6</v>
      </c>
    </row>
    <row r="83" spans="1:30">
      <c r="A83" t="n" s="4">
        <v>79</v>
      </c>
      <c r="B83" t="s" s="1">
        <v>214</v>
      </c>
      <c r="C83" t="s" s="5">
        <v>383</v>
      </c>
      <c r="D83" t="s" s="1">
        <v>134</v>
      </c>
      <c r="E83" t="s" s="1">
        <v>271</v>
      </c>
      <c r="F83" t="n" s="7">
        <v>45705.0</v>
      </c>
      <c r="G83" t="s" s="1"/>
      <c r="H83" t="n" s="7">
        <v>45705.0</v>
      </c>
      <c r="I83" t="n" s="4">
        <v>1</v>
      </c>
      <c r="J83" t="n" s="8">
        <v>1.0</v>
      </c>
      <c r="K83" t="n" s="8">
        <v>6750.0</v>
      </c>
      <c r="L83" t="n" s="8">
        <v>6750.0</v>
      </c>
      <c r="M83" t="n" s="8">
        <v>6750.0</v>
      </c>
      <c r="N83" t="n" s="8">
        <v>6750.0</v>
      </c>
      <c r="O83" t="s" s="5">
        <v>371</v>
      </c>
      <c r="P83" t="n" s="8">
        <v>0.0</v>
      </c>
      <c r="Q83" t="n" s="8">
        <v>0.0</v>
      </c>
      <c r="R83" t="s" s="1">
        <v>371</v>
      </c>
      <c r="S83" t="s" s="1">
        <v>104</v>
      </c>
      <c r="T83" s="9">
        <f>HYPERLINK("https://my.zakupivli.pro/remote/dispatcher/state_purchase_view/57500459")</f>
        <v/>
      </c>
      <c r="U83" t="s" s="1">
        <v>411</v>
      </c>
      <c r="V83" t="n" s="4">
        <v>0</v>
      </c>
      <c r="W83" t="s" s="1"/>
      <c r="X83" t="s" s="1">
        <v>461</v>
      </c>
      <c r="Y83" t="n" s="8">
        <v>6750.0</v>
      </c>
      <c r="Z83" t="s" s="1">
        <v>233</v>
      </c>
      <c r="AA83" t="s" s="1">
        <v>409</v>
      </c>
      <c r="AB83" t="s" s="1"/>
      <c r="AC83" t="s" s="1"/>
      <c r="AD83" t="s" s="1">
        <v>6</v>
      </c>
    </row>
    <row r="84" spans="1:30">
      <c r="A84" t="n" s="4">
        <v>80</v>
      </c>
      <c r="B84" t="s" s="1">
        <v>215</v>
      </c>
      <c r="C84" t="s" s="5">
        <v>319</v>
      </c>
      <c r="D84" t="s" s="1">
        <v>125</v>
      </c>
      <c r="E84" t="s" s="1">
        <v>271</v>
      </c>
      <c r="F84" t="n" s="7">
        <v>45705.0</v>
      </c>
      <c r="G84" t="s" s="1"/>
      <c r="H84" t="n" s="7">
        <v>45705.0</v>
      </c>
      <c r="I84" t="n" s="4">
        <v>1</v>
      </c>
      <c r="J84" t="n" s="8">
        <v>1.0</v>
      </c>
      <c r="K84" t="n" s="8">
        <v>16500.0</v>
      </c>
      <c r="L84" t="n" s="8">
        <v>16500.0</v>
      </c>
      <c r="M84" t="n" s="8">
        <v>16500.0</v>
      </c>
      <c r="N84" t="n" s="8">
        <v>16500.0</v>
      </c>
      <c r="O84" t="s" s="5">
        <v>386</v>
      </c>
      <c r="P84" t="n" s="8">
        <v>0.0</v>
      </c>
      <c r="Q84" t="n" s="8">
        <v>0.0</v>
      </c>
      <c r="R84" t="s" s="1">
        <v>386</v>
      </c>
      <c r="S84" t="s" s="1">
        <v>20</v>
      </c>
      <c r="T84" s="9">
        <f>HYPERLINK("https://my.zakupivli.pro/remote/dispatcher/state_purchase_view/57501025")</f>
        <v/>
      </c>
      <c r="U84" t="s" s="1">
        <v>411</v>
      </c>
      <c r="V84" t="n" s="4">
        <v>0</v>
      </c>
      <c r="W84" t="s" s="1"/>
      <c r="X84" t="s" s="1">
        <v>439</v>
      </c>
      <c r="Y84" t="n" s="8">
        <v>16500.0</v>
      </c>
      <c r="Z84" t="s" s="1">
        <v>233</v>
      </c>
      <c r="AA84" t="s" s="1">
        <v>409</v>
      </c>
      <c r="AB84" t="s" s="1"/>
      <c r="AC84" t="s" s="1"/>
      <c r="AD84" t="s" s="1">
        <v>6</v>
      </c>
    </row>
    <row r="85" spans="1:30">
      <c r="A85" t="n" s="4">
        <v>81</v>
      </c>
      <c r="B85" t="s" s="1">
        <v>216</v>
      </c>
      <c r="C85" t="s" s="5">
        <v>320</v>
      </c>
      <c r="D85" t="s" s="1">
        <v>125</v>
      </c>
      <c r="E85" t="s" s="1">
        <v>271</v>
      </c>
      <c r="F85" t="n" s="7">
        <v>45705.0</v>
      </c>
      <c r="G85" t="s" s="1"/>
      <c r="H85" t="n" s="7">
        <v>45705.0</v>
      </c>
      <c r="I85" t="n" s="4">
        <v>1</v>
      </c>
      <c r="J85" t="n" s="8">
        <v>1.0</v>
      </c>
      <c r="K85" t="n" s="8">
        <v>4410.0</v>
      </c>
      <c r="L85" t="n" s="8">
        <v>4410.0</v>
      </c>
      <c r="M85" t="n" s="8">
        <v>4410.0</v>
      </c>
      <c r="N85" t="n" s="8">
        <v>4410.0</v>
      </c>
      <c r="O85" t="s" s="5">
        <v>386</v>
      </c>
      <c r="P85" t="n" s="8">
        <v>0.0</v>
      </c>
      <c r="Q85" t="n" s="8">
        <v>0.0</v>
      </c>
      <c r="R85" t="s" s="1">
        <v>386</v>
      </c>
      <c r="S85" t="s" s="1">
        <v>20</v>
      </c>
      <c r="T85" s="9">
        <f>HYPERLINK("https://my.zakupivli.pro/remote/dispatcher/state_purchase_view/57501253")</f>
        <v/>
      </c>
      <c r="U85" t="s" s="1">
        <v>411</v>
      </c>
      <c r="V85" t="n" s="4">
        <v>0</v>
      </c>
      <c r="W85" t="s" s="1"/>
      <c r="X85" t="s" s="1">
        <v>440</v>
      </c>
      <c r="Y85" t="n" s="8">
        <v>4410.0</v>
      </c>
      <c r="Z85" t="s" s="1">
        <v>233</v>
      </c>
      <c r="AA85" t="s" s="1">
        <v>409</v>
      </c>
      <c r="AB85" t="s" s="1"/>
      <c r="AC85" t="s" s="1"/>
      <c r="AD85" t="s" s="1">
        <v>6</v>
      </c>
    </row>
    <row r="86" spans="1:30">
      <c r="A86" t="n" s="4">
        <v>82</v>
      </c>
      <c r="B86" t="s" s="1">
        <v>218</v>
      </c>
      <c r="C86" t="s" s="5">
        <v>345</v>
      </c>
      <c r="D86" t="s" s="1">
        <v>123</v>
      </c>
      <c r="E86" t="s" s="1">
        <v>271</v>
      </c>
      <c r="F86" t="n" s="7">
        <v>45706.0</v>
      </c>
      <c r="G86" t="s" s="1"/>
      <c r="H86" t="n" s="7">
        <v>45706.0</v>
      </c>
      <c r="I86" t="n" s="4">
        <v>1</v>
      </c>
      <c r="J86" t="n" s="8">
        <v>1.0</v>
      </c>
      <c r="K86" t="n" s="8">
        <v>67077.89</v>
      </c>
      <c r="L86" t="n" s="8">
        <v>67077.89</v>
      </c>
      <c r="M86" t="n" s="8">
        <v>67077.89</v>
      </c>
      <c r="N86" t="n" s="8">
        <v>67077.89</v>
      </c>
      <c r="O86" t="s" s="5">
        <v>358</v>
      </c>
      <c r="P86" t="n" s="8">
        <v>0.0</v>
      </c>
      <c r="Q86" t="n" s="8">
        <v>0.0</v>
      </c>
      <c r="R86" t="s" s="1">
        <v>358</v>
      </c>
      <c r="S86" t="s" s="1">
        <v>85</v>
      </c>
      <c r="T86" s="9">
        <f>HYPERLINK("https://my.zakupivli.pro/remote/dispatcher/state_purchase_view/57540391")</f>
        <v/>
      </c>
      <c r="U86" t="s" s="1">
        <v>411</v>
      </c>
      <c r="V86" t="n" s="4">
        <v>0</v>
      </c>
      <c r="W86" t="s" s="1"/>
      <c r="X86" t="s" s="1">
        <v>455</v>
      </c>
      <c r="Y86" t="n" s="8">
        <v>67077.89</v>
      </c>
      <c r="Z86" t="s" s="1">
        <v>233</v>
      </c>
      <c r="AA86" t="s" s="1">
        <v>409</v>
      </c>
      <c r="AB86" t="s" s="1"/>
      <c r="AC86" t="s" s="1"/>
      <c r="AD86" t="s" s="1">
        <v>6</v>
      </c>
    </row>
    <row r="87" spans="1:30">
      <c r="A87" t="n" s="4">
        <v>83</v>
      </c>
      <c r="B87" t="s" s="1">
        <v>219</v>
      </c>
      <c r="C87" t="s" s="5">
        <v>240</v>
      </c>
      <c r="D87" t="s" s="1">
        <v>30</v>
      </c>
      <c r="E87" t="s" s="1">
        <v>271</v>
      </c>
      <c r="F87" t="n" s="7">
        <v>45719.0</v>
      </c>
      <c r="G87" t="s" s="1"/>
      <c r="H87" t="n" s="7">
        <v>45719.0</v>
      </c>
      <c r="I87" t="n" s="4">
        <v>1</v>
      </c>
      <c r="J87" t="n" s="8">
        <v>7110.0</v>
      </c>
      <c r="K87" t="n" s="8">
        <v>88320.0</v>
      </c>
      <c r="L87" t="n" s="8">
        <v>12.421940928270041</v>
      </c>
      <c r="M87" t="n" s="8">
        <v>88320.0</v>
      </c>
      <c r="N87" t="n" s="8">
        <v>12.421940928270041</v>
      </c>
      <c r="O87" t="s" s="5">
        <v>361</v>
      </c>
      <c r="P87" t="n" s="8">
        <v>0.0</v>
      </c>
      <c r="Q87" t="n" s="8">
        <v>0.0</v>
      </c>
      <c r="R87" t="s" s="1">
        <v>361</v>
      </c>
      <c r="S87" t="s" s="1">
        <v>81</v>
      </c>
      <c r="T87" s="9">
        <f>HYPERLINK("https://my.zakupivli.pro/remote/dispatcher/state_purchase_view/57806902")</f>
        <v/>
      </c>
      <c r="U87" t="s" s="1">
        <v>411</v>
      </c>
      <c r="V87" t="n" s="4">
        <v>0</v>
      </c>
      <c r="W87" t="s" s="1"/>
      <c r="X87" t="s" s="1">
        <v>462</v>
      </c>
      <c r="Y87" t="n" s="8">
        <v>88320.0</v>
      </c>
      <c r="Z87" t="s" s="1">
        <v>233</v>
      </c>
      <c r="AA87" t="s" s="1">
        <v>409</v>
      </c>
      <c r="AB87" t="s" s="1"/>
      <c r="AC87" t="s" s="1"/>
      <c r="AD87" t="s" s="1">
        <v>6</v>
      </c>
    </row>
    <row r="88" spans="1:30">
      <c r="A88" t="n" s="4">
        <v>84</v>
      </c>
      <c r="B88" t="s" s="1">
        <v>220</v>
      </c>
      <c r="C88" t="s" s="5">
        <v>339</v>
      </c>
      <c r="D88" t="s" s="1">
        <v>28</v>
      </c>
      <c r="E88" t="s" s="1">
        <v>271</v>
      </c>
      <c r="F88" t="n" s="7">
        <v>45719.0</v>
      </c>
      <c r="G88" t="s" s="1"/>
      <c r="H88" t="n" s="7">
        <v>45719.0</v>
      </c>
      <c r="I88" t="n" s="4">
        <v>1</v>
      </c>
      <c r="J88" t="n" s="8">
        <v>420.0</v>
      </c>
      <c r="K88" t="n" s="8">
        <v>4385.5</v>
      </c>
      <c r="L88" t="n" s="8">
        <v>10.441666666666666</v>
      </c>
      <c r="M88" t="n" s="8">
        <v>4385.5</v>
      </c>
      <c r="N88" t="n" s="8">
        <v>10.441666666666666</v>
      </c>
      <c r="O88" t="s" s="5">
        <v>399</v>
      </c>
      <c r="P88" t="n" s="8">
        <v>0.0</v>
      </c>
      <c r="Q88" t="n" s="8">
        <v>0.0</v>
      </c>
      <c r="R88" t="s" s="1">
        <v>399</v>
      </c>
      <c r="S88" t="s" s="1">
        <v>48</v>
      </c>
      <c r="T88" s="9">
        <f>HYPERLINK("https://my.zakupivli.pro/remote/dispatcher/state_purchase_view/57808479")</f>
        <v/>
      </c>
      <c r="U88" t="s" s="1">
        <v>411</v>
      </c>
      <c r="V88" t="n" s="4">
        <v>0</v>
      </c>
      <c r="W88" t="s" s="1"/>
      <c r="X88" t="s" s="1">
        <v>466</v>
      </c>
      <c r="Y88" t="n" s="8">
        <v>4385.5</v>
      </c>
      <c r="Z88" t="s" s="1">
        <v>233</v>
      </c>
      <c r="AA88" t="s" s="1">
        <v>409</v>
      </c>
      <c r="AB88" t="s" s="1"/>
      <c r="AC88" t="s" s="1"/>
      <c r="AD88" t="s" s="1">
        <v>6</v>
      </c>
    </row>
    <row r="89" spans="1:30">
      <c r="A89" t="n" s="4">
        <v>85</v>
      </c>
      <c r="B89" t="s" s="1">
        <v>221</v>
      </c>
      <c r="C89" t="s" s="5">
        <v>278</v>
      </c>
      <c r="D89" t="s" s="1">
        <v>109</v>
      </c>
      <c r="E89" t="s" s="1">
        <v>271</v>
      </c>
      <c r="F89" t="n" s="7">
        <v>45719.0</v>
      </c>
      <c r="G89" t="s" s="1"/>
      <c r="H89" t="n" s="7">
        <v>45719.0</v>
      </c>
      <c r="I89" t="n" s="4">
        <v>1</v>
      </c>
      <c r="J89" t="n" s="8">
        <v>1.0</v>
      </c>
      <c r="K89" t="n" s="8">
        <v>1483364.0</v>
      </c>
      <c r="L89" t="n" s="8">
        <v>1483364.0</v>
      </c>
      <c r="M89" t="n" s="8">
        <v>1483364.0</v>
      </c>
      <c r="N89" t="n" s="8">
        <v>1483364.0</v>
      </c>
      <c r="O89" t="s" s="5">
        <v>363</v>
      </c>
      <c r="P89" t="n" s="8">
        <v>0.0</v>
      </c>
      <c r="Q89" t="n" s="8">
        <v>0.0</v>
      </c>
      <c r="R89" t="s" s="1">
        <v>363</v>
      </c>
      <c r="S89" t="s" s="1">
        <v>82</v>
      </c>
      <c r="T89" s="9">
        <f>HYPERLINK("https://my.zakupivli.pro/remote/dispatcher/state_purchase_view/57813461")</f>
        <v/>
      </c>
      <c r="U89" t="s" s="1">
        <v>411</v>
      </c>
      <c r="V89" t="n" s="4">
        <v>0</v>
      </c>
      <c r="W89" t="s" s="1"/>
      <c r="X89" t="s" s="1">
        <v>39</v>
      </c>
      <c r="Y89" t="n" s="8">
        <v>1483364.0</v>
      </c>
      <c r="Z89" t="s" s="1">
        <v>233</v>
      </c>
      <c r="AA89" t="s" s="1">
        <v>409</v>
      </c>
      <c r="AB89" t="s" s="1"/>
      <c r="AC89" t="s" s="1"/>
      <c r="AD89" t="s" s="1">
        <v>6</v>
      </c>
    </row>
    <row r="90" spans="1:30">
      <c r="A90" t="n" s="4">
        <v>86</v>
      </c>
      <c r="B90" t="s" s="1">
        <v>222</v>
      </c>
      <c r="C90" t="s" s="5">
        <v>375</v>
      </c>
      <c r="D90" t="s" s="1">
        <v>124</v>
      </c>
      <c r="E90" t="s" s="1">
        <v>271</v>
      </c>
      <c r="F90" t="n" s="7">
        <v>45719.0</v>
      </c>
      <c r="G90" t="s" s="1"/>
      <c r="H90" t="n" s="7">
        <v>45719.0</v>
      </c>
      <c r="I90" t="n" s="4">
        <v>1</v>
      </c>
      <c r="J90" t="n" s="8">
        <v>1.0</v>
      </c>
      <c r="K90" t="n" s="8">
        <v>18901.0</v>
      </c>
      <c r="L90" t="n" s="8">
        <v>18901.0</v>
      </c>
      <c r="M90" t="n" s="8">
        <v>18901.0</v>
      </c>
      <c r="N90" t="n" s="8">
        <v>18901.0</v>
      </c>
      <c r="O90" t="s" s="5">
        <v>297</v>
      </c>
      <c r="P90" t="n" s="8">
        <v>0.0</v>
      </c>
      <c r="Q90" t="n" s="8">
        <v>0.0</v>
      </c>
      <c r="R90" t="s" s="1">
        <v>297</v>
      </c>
      <c r="S90" t="s" s="1">
        <v>26</v>
      </c>
      <c r="T90" s="9">
        <f>HYPERLINK("https://my.zakupivli.pro/remote/dispatcher/state_purchase_view/57813799")</f>
        <v/>
      </c>
      <c r="U90" t="s" s="1">
        <v>411</v>
      </c>
      <c r="V90" t="n" s="4">
        <v>0</v>
      </c>
      <c r="W90" t="s" s="1"/>
      <c r="X90" t="s" s="1">
        <v>40</v>
      </c>
      <c r="Y90" t="n" s="8">
        <v>18901.0</v>
      </c>
      <c r="Z90" t="s" s="1">
        <v>233</v>
      </c>
      <c r="AA90" t="s" s="1">
        <v>409</v>
      </c>
      <c r="AB90" t="s" s="1"/>
      <c r="AC90" t="s" s="1"/>
      <c r="AD90" t="s" s="1">
        <v>6</v>
      </c>
    </row>
    <row r="91" spans="1:30">
      <c r="A91" t="n" s="4">
        <v>87</v>
      </c>
      <c r="B91" t="s" s="1">
        <v>223</v>
      </c>
      <c r="C91" t="s" s="5">
        <v>350</v>
      </c>
      <c r="D91" t="s" s="1">
        <v>132</v>
      </c>
      <c r="E91" t="s" s="1">
        <v>271</v>
      </c>
      <c r="F91" t="n" s="7">
        <v>45719.0</v>
      </c>
      <c r="G91" t="s" s="1"/>
      <c r="H91" t="n" s="7">
        <v>45719.0</v>
      </c>
      <c r="I91" t="n" s="4">
        <v>1</v>
      </c>
      <c r="J91" t="n" s="8">
        <v>1.0</v>
      </c>
      <c r="K91" t="n" s="8">
        <v>18000.0</v>
      </c>
      <c r="L91" t="n" s="8">
        <v>18000.0</v>
      </c>
      <c r="M91" t="n" s="8">
        <v>18000.0</v>
      </c>
      <c r="N91" t="n" s="8">
        <v>18000.0</v>
      </c>
      <c r="O91" t="s" s="5">
        <v>380</v>
      </c>
      <c r="P91" t="n" s="8">
        <v>0.0</v>
      </c>
      <c r="Q91" t="n" s="8">
        <v>0.0</v>
      </c>
      <c r="R91" t="s" s="1">
        <v>380</v>
      </c>
      <c r="S91" t="s" s="1">
        <v>80</v>
      </c>
      <c r="T91" s="9">
        <f>HYPERLINK("https://my.zakupivli.pro/remote/dispatcher/state_purchase_view/57816905")</f>
        <v/>
      </c>
      <c r="U91" t="s" s="1">
        <v>411</v>
      </c>
      <c r="V91" t="n" s="4">
        <v>0</v>
      </c>
      <c r="W91" t="s" s="1"/>
      <c r="X91" t="s" s="1">
        <v>433</v>
      </c>
      <c r="Y91" t="n" s="8">
        <v>18000.0</v>
      </c>
      <c r="Z91" t="s" s="1">
        <v>233</v>
      </c>
      <c r="AA91" t="s" s="1">
        <v>409</v>
      </c>
      <c r="AB91" t="s" s="1"/>
      <c r="AC91" t="s" s="1"/>
      <c r="AD91" t="s" s="1">
        <v>6</v>
      </c>
    </row>
    <row r="92" spans="1:30">
      <c r="A92" t="n" s="4">
        <v>88</v>
      </c>
      <c r="B92" t="s" s="1">
        <v>224</v>
      </c>
      <c r="C92" t="s" s="5">
        <v>311</v>
      </c>
      <c r="D92" t="s" s="1">
        <v>44</v>
      </c>
      <c r="E92" t="s" s="1">
        <v>271</v>
      </c>
      <c r="F92" t="n" s="7">
        <v>45720.0</v>
      </c>
      <c r="G92" t="s" s="1"/>
      <c r="H92" t="n" s="7">
        <v>45720.0</v>
      </c>
      <c r="I92" t="n" s="4">
        <v>1</v>
      </c>
      <c r="J92" t="n" s="8">
        <v>80.0</v>
      </c>
      <c r="K92" t="n" s="8">
        <v>15000.0</v>
      </c>
      <c r="L92" t="n" s="8">
        <v>187.5</v>
      </c>
      <c r="M92" t="n" s="8">
        <v>15000.0</v>
      </c>
      <c r="N92" t="n" s="8">
        <v>187.5</v>
      </c>
      <c r="O92" t="s" s="5">
        <v>307</v>
      </c>
      <c r="P92" t="n" s="8">
        <v>0.0</v>
      </c>
      <c r="Q92" t="n" s="8">
        <v>0.0</v>
      </c>
      <c r="R92" t="s" s="1">
        <v>307</v>
      </c>
      <c r="S92" t="s" s="1">
        <v>58</v>
      </c>
      <c r="T92" s="9">
        <f>HYPERLINK("https://my.zakupivli.pro/remote/dispatcher/state_purchase_view/57839567")</f>
        <v/>
      </c>
      <c r="U92" t="s" s="1">
        <v>411</v>
      </c>
      <c r="V92" t="n" s="4">
        <v>0</v>
      </c>
      <c r="W92" t="s" s="1"/>
      <c r="X92" t="s" s="1">
        <v>419</v>
      </c>
      <c r="Y92" t="n" s="8">
        <v>15000.0</v>
      </c>
      <c r="Z92" t="s" s="1">
        <v>233</v>
      </c>
      <c r="AA92" t="s" s="1">
        <v>409</v>
      </c>
      <c r="AB92" t="s" s="1"/>
      <c r="AC92" t="s" s="1"/>
      <c r="AD92" t="s" s="1">
        <v>6</v>
      </c>
    </row>
    <row r="93" spans="1:30">
      <c r="A93" t="n" s="4">
        <v>89</v>
      </c>
      <c r="B93" t="s" s="1">
        <v>225</v>
      </c>
      <c r="C93" t="s" s="5">
        <v>324</v>
      </c>
      <c r="D93" t="s" s="1">
        <v>128</v>
      </c>
      <c r="E93" t="s" s="1">
        <v>271</v>
      </c>
      <c r="F93" t="n" s="7">
        <v>45720.0</v>
      </c>
      <c r="G93" t="s" s="1"/>
      <c r="H93" t="n" s="7">
        <v>45720.0</v>
      </c>
      <c r="I93" t="n" s="4">
        <v>1</v>
      </c>
      <c r="J93" t="n" s="8">
        <v>1.0</v>
      </c>
      <c r="K93" t="n" s="8">
        <v>88055.52</v>
      </c>
      <c r="L93" t="n" s="8">
        <v>88055.52</v>
      </c>
      <c r="M93" t="n" s="8">
        <v>88055.52</v>
      </c>
      <c r="N93" t="n" s="8">
        <v>88055.52</v>
      </c>
      <c r="O93" t="s" s="5">
        <v>253</v>
      </c>
      <c r="P93" t="n" s="8">
        <v>0.0</v>
      </c>
      <c r="Q93" t="n" s="8">
        <v>0.0</v>
      </c>
      <c r="R93" t="s" s="1">
        <v>253</v>
      </c>
      <c r="S93" t="s" s="1">
        <v>69</v>
      </c>
      <c r="T93" s="9">
        <f>HYPERLINK("https://my.zakupivli.pro/remote/dispatcher/state_purchase_view/57841602")</f>
        <v/>
      </c>
      <c r="U93" t="s" s="1">
        <v>411</v>
      </c>
      <c r="V93" t="n" s="4">
        <v>0</v>
      </c>
      <c r="W93" t="s" s="1"/>
      <c r="X93" t="s" s="1">
        <v>467</v>
      </c>
      <c r="Y93" t="n" s="8">
        <v>88055.52</v>
      </c>
      <c r="Z93" t="s" s="1">
        <v>233</v>
      </c>
      <c r="AA93" t="s" s="1">
        <v>409</v>
      </c>
      <c r="AB93" t="s" s="1"/>
      <c r="AC93" t="s" s="1"/>
      <c r="AD93" t="s" s="1">
        <v>6</v>
      </c>
    </row>
    <row r="94" spans="1:30">
      <c r="A94" t="n" s="4">
        <v>90</v>
      </c>
      <c r="B94" t="s" s="1">
        <v>226</v>
      </c>
      <c r="C94" t="s" s="5">
        <v>298</v>
      </c>
      <c r="D94" t="s" s="1">
        <v>133</v>
      </c>
      <c r="E94" t="s" s="1">
        <v>271</v>
      </c>
      <c r="F94" t="n" s="7">
        <v>45728.0</v>
      </c>
      <c r="G94" t="s" s="1"/>
      <c r="H94" t="n" s="7">
        <v>45728.0</v>
      </c>
      <c r="I94" t="n" s="4">
        <v>1</v>
      </c>
      <c r="J94" t="n" s="8">
        <v>1.0</v>
      </c>
      <c r="K94" t="n" s="8">
        <v>750.0</v>
      </c>
      <c r="L94" t="n" s="8">
        <v>750.0</v>
      </c>
      <c r="M94" t="n" s="8">
        <v>750.0</v>
      </c>
      <c r="N94" t="n" s="8">
        <v>750.0</v>
      </c>
      <c r="O94" t="s" s="5">
        <v>365</v>
      </c>
      <c r="P94" t="n" s="8">
        <v>0.0</v>
      </c>
      <c r="Q94" t="n" s="8">
        <v>0.0</v>
      </c>
      <c r="R94" t="s" s="1">
        <v>365</v>
      </c>
      <c r="S94" t="s" s="1">
        <v>73</v>
      </c>
      <c r="T94" s="9">
        <f>HYPERLINK("https://my.zakupivli.pro/remote/dispatcher/state_purchase_view/58036659")</f>
        <v/>
      </c>
      <c r="U94" t="s" s="1">
        <v>411</v>
      </c>
      <c r="V94" t="n" s="4">
        <v>0</v>
      </c>
      <c r="W94" t="s" s="1"/>
      <c r="X94" t="s" s="1">
        <v>4</v>
      </c>
      <c r="Y94" t="n" s="8">
        <v>750.0</v>
      </c>
      <c r="Z94" t="s" s="1">
        <v>233</v>
      </c>
      <c r="AA94" t="s" s="1">
        <v>409</v>
      </c>
      <c r="AB94" t="s" s="1"/>
      <c r="AC94" t="s" s="1"/>
      <c r="AD94" t="s" s="1">
        <v>6</v>
      </c>
    </row>
    <row r="95" spans="1:30">
      <c r="A95" t="n" s="4">
        <v>91</v>
      </c>
      <c r="B95" t="s" s="1">
        <v>227</v>
      </c>
      <c r="C95" t="s" s="5">
        <v>321</v>
      </c>
      <c r="D95" t="s" s="1">
        <v>127</v>
      </c>
      <c r="E95" t="s" s="1">
        <v>271</v>
      </c>
      <c r="F95" t="n" s="7">
        <v>45734.0</v>
      </c>
      <c r="G95" t="s" s="1"/>
      <c r="H95" t="n" s="7">
        <v>45734.0</v>
      </c>
      <c r="I95" t="n" s="4">
        <v>1</v>
      </c>
      <c r="J95" t="n" s="8">
        <v>1.0</v>
      </c>
      <c r="K95" t="n" s="8">
        <v>234.0</v>
      </c>
      <c r="L95" t="n" s="8">
        <v>234.0</v>
      </c>
      <c r="M95" t="n" s="8">
        <v>234.0</v>
      </c>
      <c r="N95" t="n" s="8">
        <v>234.0</v>
      </c>
      <c r="O95" t="s" s="5">
        <v>370</v>
      </c>
      <c r="P95" t="n" s="8">
        <v>0.0</v>
      </c>
      <c r="Q95" t="n" s="8">
        <v>0.0</v>
      </c>
      <c r="R95" t="s" s="1">
        <v>370</v>
      </c>
      <c r="S95" t="s" s="1">
        <v>66</v>
      </c>
      <c r="T95" s="9">
        <f>HYPERLINK("https://my.zakupivli.pro/remote/dispatcher/state_purchase_view/58155455")</f>
        <v/>
      </c>
      <c r="U95" t="s" s="1">
        <v>411</v>
      </c>
      <c r="V95" t="n" s="4">
        <v>0</v>
      </c>
      <c r="W95" t="s" s="1"/>
      <c r="X95" t="s" s="1">
        <v>421</v>
      </c>
      <c r="Y95" t="n" s="8">
        <v>234.0</v>
      </c>
      <c r="Z95" t="s" s="1">
        <v>233</v>
      </c>
      <c r="AA95" t="s" s="1">
        <v>409</v>
      </c>
      <c r="AB95" t="s" s="1"/>
      <c r="AC95" t="s" s="1"/>
      <c r="AD95" t="s" s="1">
        <v>6</v>
      </c>
    </row>
    <row r="96" spans="1:30">
      <c r="A96" t="n" s="4">
        <v>92</v>
      </c>
      <c r="B96" t="s" s="1">
        <v>228</v>
      </c>
      <c r="C96" t="s" s="5">
        <v>343</v>
      </c>
      <c r="D96" t="s" s="1">
        <v>121</v>
      </c>
      <c r="E96" t="s" s="1">
        <v>271</v>
      </c>
      <c r="F96" t="n" s="7">
        <v>45734.0</v>
      </c>
      <c r="G96" t="s" s="1"/>
      <c r="H96" t="n" s="7">
        <v>45734.0</v>
      </c>
      <c r="I96" t="n" s="4">
        <v>1</v>
      </c>
      <c r="J96" t="n" s="8">
        <v>1.0</v>
      </c>
      <c r="K96" t="n" s="8">
        <v>7434.06</v>
      </c>
      <c r="L96" t="n" s="8">
        <v>7434.06</v>
      </c>
      <c r="M96" t="n" s="8">
        <v>7434.06</v>
      </c>
      <c r="N96" t="n" s="8">
        <v>7434.06</v>
      </c>
      <c r="O96" t="s" s="5">
        <v>384</v>
      </c>
      <c r="P96" t="n" s="8">
        <v>0.0</v>
      </c>
      <c r="Q96" t="n" s="8">
        <v>0.0</v>
      </c>
      <c r="R96" t="s" s="1">
        <v>384</v>
      </c>
      <c r="S96" t="s" s="1">
        <v>33</v>
      </c>
      <c r="T96" s="9">
        <f>HYPERLINK("https://my.zakupivli.pro/remote/dispatcher/state_purchase_view/58155821")</f>
        <v/>
      </c>
      <c r="U96" t="s" s="1">
        <v>411</v>
      </c>
      <c r="V96" t="n" s="4">
        <v>0</v>
      </c>
      <c r="W96" t="s" s="1"/>
      <c r="X96" t="s" s="1">
        <v>438</v>
      </c>
      <c r="Y96" t="n" s="8">
        <v>7434.06</v>
      </c>
      <c r="Z96" t="s" s="1">
        <v>233</v>
      </c>
      <c r="AA96" t="s" s="1">
        <v>409</v>
      </c>
      <c r="AB96" t="s" s="1"/>
      <c r="AC96" t="s" s="1"/>
      <c r="AD96" t="s" s="1">
        <v>6</v>
      </c>
    </row>
    <row r="97" spans="1:30">
      <c r="A97" t="n" s="4">
        <v>93</v>
      </c>
      <c r="B97" t="s" s="1">
        <v>229</v>
      </c>
      <c r="C97" t="s" s="5">
        <v>310</v>
      </c>
      <c r="D97" t="s" s="1">
        <v>111</v>
      </c>
      <c r="E97" t="s" s="1">
        <v>271</v>
      </c>
      <c r="F97" t="n" s="7">
        <v>45734.0</v>
      </c>
      <c r="G97" t="s" s="1"/>
      <c r="H97" t="n" s="7">
        <v>45734.0</v>
      </c>
      <c r="I97" t="n" s="4">
        <v>1</v>
      </c>
      <c r="J97" t="n" s="8">
        <v>2.0</v>
      </c>
      <c r="K97" t="n" s="8">
        <v>6150.0</v>
      </c>
      <c r="L97" t="n" s="8">
        <v>3075.0</v>
      </c>
      <c r="M97" t="n" s="8">
        <v>6150.0</v>
      </c>
      <c r="N97" t="n" s="8">
        <v>3075.0</v>
      </c>
      <c r="O97" t="s" s="5">
        <v>385</v>
      </c>
      <c r="P97" t="n" s="8">
        <v>0.0</v>
      </c>
      <c r="Q97" t="n" s="8">
        <v>0.0</v>
      </c>
      <c r="R97" t="s" s="1">
        <v>385</v>
      </c>
      <c r="S97" t="s" s="1">
        <v>49</v>
      </c>
      <c r="T97" s="9">
        <f>HYPERLINK("https://my.zakupivli.pro/remote/dispatcher/state_purchase_view/58160247")</f>
        <v/>
      </c>
      <c r="U97" t="s" s="1">
        <v>411</v>
      </c>
      <c r="V97" t="n" s="4">
        <v>0</v>
      </c>
      <c r="W97" t="s" s="1"/>
      <c r="X97" t="s" s="1">
        <v>418</v>
      </c>
      <c r="Y97" t="n" s="8">
        <v>6150.0</v>
      </c>
      <c r="Z97" t="s" s="1">
        <v>233</v>
      </c>
      <c r="AA97" t="s" s="1">
        <v>409</v>
      </c>
      <c r="AB97" t="s" s="1"/>
      <c r="AC97" t="s" s="1"/>
      <c r="AD97" t="s" s="1">
        <v>6</v>
      </c>
    </row>
    <row r="98" spans="1:30">
      <c r="A98" t="n" s="4">
        <v>94</v>
      </c>
      <c r="B98" t="s" s="1">
        <v>230</v>
      </c>
      <c r="C98" t="s" s="5">
        <v>406</v>
      </c>
      <c r="D98" t="s" s="1">
        <v>62</v>
      </c>
      <c r="E98" t="s" s="1">
        <v>271</v>
      </c>
      <c r="F98" t="n" s="7">
        <v>45740.0</v>
      </c>
      <c r="G98" t="s" s="1"/>
      <c r="H98" t="n" s="7">
        <v>45740.0</v>
      </c>
      <c r="I98" t="n" s="4">
        <v>1</v>
      </c>
      <c r="J98" t="n" s="8">
        <v>12.0</v>
      </c>
      <c r="K98" t="n" s="8">
        <v>39160.0</v>
      </c>
      <c r="L98" t="n" s="8">
        <v>3263.3333333333335</v>
      </c>
      <c r="M98" t="n" s="8">
        <v>39160.0</v>
      </c>
      <c r="N98" t="n" s="8">
        <v>3263.3333333333335</v>
      </c>
      <c r="O98" t="s" s="5">
        <v>398</v>
      </c>
      <c r="P98" t="n" s="8">
        <v>0.0</v>
      </c>
      <c r="Q98" t="n" s="8">
        <v>0.0</v>
      </c>
      <c r="R98" t="s" s="1">
        <v>398</v>
      </c>
      <c r="S98" t="s" s="1">
        <v>41</v>
      </c>
      <c r="T98" s="9">
        <f>HYPERLINK("https://my.zakupivli.pro/remote/dispatcher/state_purchase_view/58283560")</f>
        <v/>
      </c>
      <c r="U98" t="s" s="1">
        <v>411</v>
      </c>
      <c r="V98" t="n" s="4">
        <v>0</v>
      </c>
      <c r="W98" t="s" s="1"/>
      <c r="X98" t="s" s="1">
        <v>420</v>
      </c>
      <c r="Y98" t="n" s="8">
        <v>39160.0</v>
      </c>
      <c r="Z98" t="s" s="1">
        <v>233</v>
      </c>
      <c r="AA98" t="s" s="1">
        <v>409</v>
      </c>
      <c r="AB98" t="s" s="1"/>
      <c r="AC98" t="s" s="1"/>
      <c r="AD98" t="s" s="1">
        <v>6</v>
      </c>
    </row>
    <row r="99" spans="1:30">
      <c r="A99" t="n" s="4">
        <v>95</v>
      </c>
      <c r="B99" t="s" s="1">
        <v>231</v>
      </c>
      <c r="C99" t="s" s="5">
        <v>261</v>
      </c>
      <c r="D99" t="s" s="1">
        <v>112</v>
      </c>
      <c r="E99" t="s" s="1">
        <v>271</v>
      </c>
      <c r="F99" t="n" s="7">
        <v>45741.0</v>
      </c>
      <c r="G99" t="s" s="1"/>
      <c r="H99" t="n" s="7">
        <v>45741.0</v>
      </c>
      <c r="I99" t="n" s="4">
        <v>1</v>
      </c>
      <c r="J99" t="n" s="8">
        <v>1.0</v>
      </c>
      <c r="K99" t="n" s="8">
        <v>20000.0</v>
      </c>
      <c r="L99" t="n" s="8">
        <v>20000.0</v>
      </c>
      <c r="M99" t="n" s="8">
        <v>20000.0</v>
      </c>
      <c r="N99" t="n" s="8">
        <v>20000.0</v>
      </c>
      <c r="O99" t="s" s="5">
        <v>364</v>
      </c>
      <c r="P99" t="n" s="8">
        <v>0.0</v>
      </c>
      <c r="Q99" t="n" s="8">
        <v>0.0</v>
      </c>
      <c r="R99" t="s" s="1">
        <v>364</v>
      </c>
      <c r="S99" t="s" s="1">
        <v>102</v>
      </c>
      <c r="T99" s="9">
        <f>HYPERLINK("https://my.zakupivli.pro/remote/dispatcher/state_purchase_view/58315640")</f>
        <v/>
      </c>
      <c r="U99" t="s" s="1">
        <v>411</v>
      </c>
      <c r="V99" t="n" s="4">
        <v>0</v>
      </c>
      <c r="W99" t="s" s="1"/>
      <c r="X99" t="s" s="1">
        <v>458</v>
      </c>
      <c r="Y99" t="n" s="8">
        <v>20000.0</v>
      </c>
      <c r="Z99" t="s" s="1">
        <v>233</v>
      </c>
      <c r="AA99" t="s" s="1">
        <v>409</v>
      </c>
      <c r="AB99" t="s" s="1"/>
      <c r="AC99" t="s" s="1"/>
      <c r="AD99" t="s" s="1">
        <v>6</v>
      </c>
    </row>
    <row r="100" spans="1:30">
      <c r="A100" t="n" s="4">
        <v>96</v>
      </c>
      <c r="B100" t="s" s="1">
        <v>232</v>
      </c>
      <c r="C100" t="s" s="5">
        <v>376</v>
      </c>
      <c r="D100" t="s" s="1">
        <v>124</v>
      </c>
      <c r="E100" t="s" s="1">
        <v>271</v>
      </c>
      <c r="F100" t="n" s="7">
        <v>45747.0</v>
      </c>
      <c r="G100" t="s" s="1"/>
      <c r="H100" t="n" s="7">
        <v>45747.0</v>
      </c>
      <c r="I100" t="n" s="4">
        <v>1</v>
      </c>
      <c r="J100" t="n" s="8">
        <v>1.0</v>
      </c>
      <c r="K100" t="n" s="8">
        <v>107208.0</v>
      </c>
      <c r="L100" t="n" s="8">
        <v>107208.0</v>
      </c>
      <c r="M100" t="n" s="8">
        <v>107208.0</v>
      </c>
      <c r="N100" t="n" s="8">
        <v>107208.0</v>
      </c>
      <c r="O100" t="s" s="5">
        <v>391</v>
      </c>
      <c r="P100" t="n" s="8">
        <v>0.0</v>
      </c>
      <c r="Q100" t="n" s="8">
        <v>0.0</v>
      </c>
      <c r="R100" t="s" s="1">
        <v>391</v>
      </c>
      <c r="S100" t="s" s="1">
        <v>26</v>
      </c>
      <c r="T100" s="9">
        <f>HYPERLINK("https://my.zakupivli.pro/remote/dispatcher/state_purchase_view/58433781")</f>
        <v/>
      </c>
      <c r="U100" t="s" s="1">
        <v>411</v>
      </c>
      <c r="V100" t="n" s="4">
        <v>0</v>
      </c>
      <c r="W100" t="s" s="1"/>
      <c r="X100" t="s" s="1">
        <v>463</v>
      </c>
      <c r="Y100" t="n" s="8">
        <v>107208.0</v>
      </c>
      <c r="Z100" t="s" s="1">
        <v>233</v>
      </c>
      <c r="AA100" t="s" s="1">
        <v>409</v>
      </c>
      <c r="AB100" t="s" s="1"/>
      <c r="AC100" t="s" s="1"/>
      <c r="AD100" t="s" s="1">
        <v>6</v>
      </c>
    </row>
    <row r="101" spans="1:30">
      <c r="A101" t="s" s="1">
        <v>274</v>
      </c>
    </row>
  </sheetData>
  <autoFilter ref="A4:AD100"/>
  <hyperlinks>
    <hyperlink display="mailto:report-feedback@zakupivli.pro" ref="A2" r:id="rId1"/>
    <hyperlink display="https://my.zakupivli.pro/remote/dispatcher/state_purchase_lot_view/1521951" ref="T5" r:id="rId2"/>
    <hyperlink display="https://my.zakupivli.pro/remote/dispatcher/state_purchase_lot_view/1552267" ref="T6" r:id="rId3"/>
    <hyperlink display="https://my.zakupivli.pro/remote/dispatcher/state_purchase_view/56367724" ref="T7" r:id="rId4"/>
    <hyperlink display="https://my.zakupivli.pro/remote/dispatcher/state_purchase_view/56367972" ref="T8" r:id="rId5"/>
    <hyperlink display="https://my.zakupivli.pro/remote/dispatcher/state_purchase_view/56368213" ref="T9" r:id="rId6"/>
    <hyperlink display="https://my.zakupivli.pro/remote/dispatcher/state_purchase_view/56368384" ref="T10" r:id="rId7"/>
    <hyperlink display="https://my.zakupivli.pro/remote/dispatcher/state_purchase_view/56368514" ref="T11" r:id="rId8"/>
    <hyperlink display="https://my.zakupivli.pro/remote/dispatcher/state_purchase_view/56370175" ref="T12" r:id="rId9"/>
    <hyperlink display="https://my.zakupivli.pro/remote/dispatcher/state_purchase_view/56370210" ref="T13" r:id="rId10"/>
    <hyperlink display="https://my.zakupivli.pro/remote/dispatcher/state_purchase_view/56370226" ref="T14" r:id="rId11"/>
    <hyperlink display="https://my.zakupivli.pro/remote/dispatcher/state_purchase_view/56370251" ref="T15" r:id="rId12"/>
    <hyperlink display="https://my.zakupivli.pro/remote/dispatcher/state_purchase_view/56370316" ref="T16" r:id="rId13"/>
    <hyperlink display="https://my.zakupivli.pro/remote/dispatcher/state_purchase_view/56370347" ref="T17" r:id="rId14"/>
    <hyperlink display="https://my.zakupivli.pro/remote/dispatcher/state_purchase_view/56370361" ref="T18" r:id="rId15"/>
    <hyperlink display="https://my.zakupivli.pro/remote/dispatcher/state_purchase_view/56370381" ref="T19" r:id="rId16"/>
    <hyperlink display="https://my.zakupivli.pro/remote/dispatcher/state_purchase_view/56370404" ref="T20" r:id="rId17"/>
    <hyperlink display="https://my.zakupivli.pro/remote/dispatcher/state_purchase_view/56374194" ref="T21" r:id="rId18"/>
    <hyperlink display="https://my.zakupivli.pro/remote/dispatcher/state_purchase_view/56374405" ref="T22" r:id="rId19"/>
    <hyperlink display="https://my.zakupivli.pro/remote/dispatcher/state_purchase_view/56375507" ref="T23" r:id="rId20"/>
    <hyperlink display="https://my.zakupivli.pro/remote/dispatcher/state_purchase_view/56375730" ref="T24" r:id="rId21"/>
    <hyperlink display="https://my.zakupivli.pro/remote/dispatcher/state_purchase_view/56375822" ref="T25" r:id="rId22"/>
    <hyperlink display="https://my.zakupivli.pro/remote/dispatcher/state_purchase_view/56375990" ref="T26" r:id="rId23"/>
    <hyperlink display="https://my.zakupivli.pro/remote/dispatcher/state_purchase_view/56376061" ref="T27" r:id="rId24"/>
    <hyperlink display="https://my.zakupivli.pro/remote/dispatcher/state_purchase_view/56376156" ref="T28" r:id="rId25"/>
    <hyperlink display="https://my.zakupivli.pro/remote/dispatcher/state_purchase_view/56376443" ref="T29" r:id="rId26"/>
    <hyperlink display="https://my.zakupivli.pro/remote/dispatcher/state_purchase_view/56376532" ref="T30" r:id="rId27"/>
    <hyperlink display="https://my.zakupivli.pro/remote/dispatcher/state_purchase_view/56376737" ref="T31" r:id="rId28"/>
    <hyperlink display="https://my.zakupivli.pro/remote/dispatcher/state_purchase_view/56376847" ref="T32" r:id="rId29"/>
    <hyperlink display="https://my.zakupivli.pro/remote/dispatcher/state_purchase_view/56376936" ref="T33" r:id="rId30"/>
    <hyperlink display="https://my.zakupivli.pro/remote/dispatcher/state_purchase_view/56377280" ref="T34" r:id="rId31"/>
    <hyperlink display="https://my.zakupivli.pro/remote/dispatcher/state_purchase_view/56377347" ref="T35" r:id="rId32"/>
    <hyperlink display="https://my.zakupivli.pro/remote/dispatcher/state_purchase_view/56377500" ref="T36" r:id="rId33"/>
    <hyperlink display="https://my.zakupivli.pro/remote/dispatcher/state_purchase_view/56377580" ref="T37" r:id="rId34"/>
    <hyperlink display="https://my.zakupivli.pro/remote/dispatcher/state_purchase_view/56378068" ref="T38" r:id="rId35"/>
    <hyperlink display="https://my.zakupivli.pro/remote/dispatcher/state_purchase_view/56378129" ref="T39" r:id="rId36"/>
    <hyperlink display="https://my.zakupivli.pro/remote/dispatcher/state_purchase_view/56378231" ref="T40" r:id="rId37"/>
    <hyperlink display="https://my.zakupivli.pro/remote/dispatcher/state_purchase_view/56378437" ref="T41" r:id="rId38"/>
    <hyperlink display="https://my.zakupivli.pro/remote/dispatcher/state_purchase_view/56378485" ref="T42" r:id="rId39"/>
    <hyperlink display="https://my.zakupivli.pro/remote/dispatcher/state_purchase_view/56378550" ref="T43" r:id="rId40"/>
    <hyperlink display="https://my.zakupivli.pro/remote/dispatcher/state_purchase_view/56378705" ref="T44" r:id="rId41"/>
    <hyperlink display="https://my.zakupivli.pro/remote/dispatcher/state_purchase_view/56378772" ref="T45" r:id="rId42"/>
    <hyperlink display="https://my.zakupivli.pro/remote/dispatcher/state_purchase_view/56378802" ref="T46" r:id="rId43"/>
    <hyperlink display="https://my.zakupivli.pro/remote/dispatcher/state_purchase_view/56378945" ref="T47" r:id="rId44"/>
    <hyperlink display="https://my.zakupivli.pro/remote/dispatcher/state_purchase_view/56378991" ref="T48" r:id="rId45"/>
    <hyperlink display="https://my.zakupivli.pro/remote/dispatcher/state_purchase_view/56379037" ref="T49" r:id="rId46"/>
    <hyperlink display="https://my.zakupivli.pro/remote/dispatcher/state_purchase_view/56379076" ref="T50" r:id="rId47"/>
    <hyperlink display="https://my.zakupivli.pro/remote/dispatcher/state_purchase_view/56379217" ref="T51" r:id="rId48"/>
    <hyperlink display="https://my.zakupivli.pro/remote/dispatcher/state_purchase_view/56379265" ref="T52" r:id="rId49"/>
    <hyperlink display="https://my.zakupivli.pro/remote/dispatcher/state_purchase_view/56379351" ref="T53" r:id="rId50"/>
    <hyperlink display="https://my.zakupivli.pro/remote/dispatcher/state_purchase_view/56379573" ref="T54" r:id="rId51"/>
    <hyperlink display="https://my.zakupivli.pro/remote/dispatcher/state_purchase_view/56428483" ref="T55" r:id="rId52"/>
    <hyperlink display="https://my.zakupivli.pro/remote/dispatcher/state_purchase_view/56604684" ref="T56" r:id="rId53"/>
    <hyperlink display="https://my.zakupivli.pro/remote/dispatcher/state_purchase_view/56606168" ref="T57" r:id="rId54"/>
    <hyperlink display="https://my.zakupivli.pro/remote/dispatcher/state_purchase_view/56606955" ref="T58" r:id="rId55"/>
    <hyperlink display="https://my.zakupivli.pro/remote/dispatcher/state_purchase_view/56607279" ref="T59" r:id="rId56"/>
    <hyperlink display="https://my.zakupivli.pro/remote/dispatcher/state_purchase_view/56642708" ref="T60" r:id="rId57"/>
    <hyperlink display="https://my.zakupivli.pro/remote/dispatcher/state_purchase_view/56691513" ref="T61" r:id="rId58"/>
    <hyperlink display="https://my.zakupivli.pro/remote/dispatcher/state_purchase_view/56693758" ref="T62" r:id="rId59"/>
    <hyperlink display="https://my.zakupivli.pro/remote/dispatcher/state_purchase_view/56695794" ref="T63" r:id="rId60"/>
    <hyperlink display="https://my.zakupivli.pro/remote/dispatcher/state_purchase_view/56834332" ref="T64" r:id="rId61"/>
    <hyperlink display="https://my.zakupivli.pro/remote/dispatcher/state_purchase_view/56915395" ref="T65" r:id="rId62"/>
    <hyperlink display="https://my.zakupivli.pro/remote/dispatcher/state_purchase_view/56915594" ref="T66" r:id="rId63"/>
    <hyperlink display="https://my.zakupivli.pro/remote/dispatcher/state_purchase_view/56968117" ref="T67" r:id="rId64"/>
    <hyperlink display="https://my.zakupivli.pro/remote/dispatcher/state_purchase_view/56968560" ref="T68" r:id="rId65"/>
    <hyperlink display="https://my.zakupivli.pro/remote/dispatcher/state_purchase_view/56969316" ref="T69" r:id="rId66"/>
    <hyperlink display="https://my.zakupivli.pro/remote/dispatcher/state_purchase_view/56970099" ref="T70" r:id="rId67"/>
    <hyperlink display="https://my.zakupivli.pro/remote/dispatcher/state_purchase_view/57214126" ref="T71" r:id="rId68"/>
    <hyperlink display="https://my.zakupivli.pro/remote/dispatcher/state_purchase_view/57217725" ref="T72" r:id="rId69"/>
    <hyperlink display="https://my.zakupivli.pro/remote/dispatcher/state_purchase_view/57324587" ref="T73" r:id="rId70"/>
    <hyperlink display="https://my.zakupivli.pro/remote/dispatcher/state_purchase_view/57324869" ref="T74" r:id="rId71"/>
    <hyperlink display="https://my.zakupivli.pro/remote/dispatcher/state_purchase_view/57325565" ref="T75" r:id="rId72"/>
    <hyperlink display="https://my.zakupivli.pro/remote/dispatcher/state_purchase_view/57325967" ref="T76" r:id="rId73"/>
    <hyperlink display="https://my.zakupivli.pro/remote/dispatcher/state_purchase_view/57326717" ref="T77" r:id="rId74"/>
    <hyperlink display="https://my.zakupivli.pro/remote/dispatcher/state_purchase_view/57330948" ref="T78" r:id="rId75"/>
    <hyperlink display="https://my.zakupivli.pro/remote/dispatcher/state_purchase_view/57445145" ref="T79" r:id="rId76"/>
    <hyperlink display="https://my.zakupivli.pro/remote/dispatcher/state_purchase_view/57446296" ref="T80" r:id="rId77"/>
    <hyperlink display="https://my.zakupivli.pro/remote/dispatcher/state_purchase_view/57499222" ref="T81" r:id="rId78"/>
    <hyperlink display="https://my.zakupivli.pro/remote/dispatcher/state_purchase_view/57500161" ref="T82" r:id="rId79"/>
    <hyperlink display="https://my.zakupivli.pro/remote/dispatcher/state_purchase_view/57500459" ref="T83" r:id="rId80"/>
    <hyperlink display="https://my.zakupivli.pro/remote/dispatcher/state_purchase_view/57501025" ref="T84" r:id="rId81"/>
    <hyperlink display="https://my.zakupivli.pro/remote/dispatcher/state_purchase_view/57501253" ref="T85" r:id="rId82"/>
    <hyperlink display="https://my.zakupivli.pro/remote/dispatcher/state_purchase_view/57540391" ref="T86" r:id="rId83"/>
    <hyperlink display="https://my.zakupivli.pro/remote/dispatcher/state_purchase_view/57806902" ref="T87" r:id="rId84"/>
    <hyperlink display="https://my.zakupivli.pro/remote/dispatcher/state_purchase_view/57808479" ref="T88" r:id="rId85"/>
    <hyperlink display="https://my.zakupivli.pro/remote/dispatcher/state_purchase_view/57813461" ref="T89" r:id="rId86"/>
    <hyperlink display="https://my.zakupivli.pro/remote/dispatcher/state_purchase_view/57813799" ref="T90" r:id="rId87"/>
    <hyperlink display="https://my.zakupivli.pro/remote/dispatcher/state_purchase_view/57816905" ref="T91" r:id="rId88"/>
    <hyperlink display="https://my.zakupivli.pro/remote/dispatcher/state_purchase_view/57839567" ref="T92" r:id="rId89"/>
    <hyperlink display="https://my.zakupivli.pro/remote/dispatcher/state_purchase_view/57841602" ref="T93" r:id="rId90"/>
    <hyperlink display="https://my.zakupivli.pro/remote/dispatcher/state_purchase_view/58036659" ref="T94" r:id="rId91"/>
    <hyperlink display="https://my.zakupivli.pro/remote/dispatcher/state_purchase_view/58155455" ref="T95" r:id="rId92"/>
    <hyperlink display="https://my.zakupivli.pro/remote/dispatcher/state_purchase_view/58155821" ref="T96" r:id="rId93"/>
    <hyperlink display="https://my.zakupivli.pro/remote/dispatcher/state_purchase_view/58160247" ref="T97" r:id="rId94"/>
    <hyperlink display="https://my.zakupivli.pro/remote/dispatcher/state_purchase_view/58283560" ref="T98" r:id="rId95"/>
    <hyperlink display="https://my.zakupivli.pro/remote/dispatcher/state_purchase_view/58315640" ref="T99" r:id="rId96"/>
    <hyperlink display="https://my.zakupivli.pro/remote/dispatcher/state_purchase_view/58433781" ref="T100" r:id="rId97"/>
  </hyperlinks>
  <pageMargins left="0.75" right="0.75" top="1" bottom="1" header="0.5" footer="0.5"/>
</worksheet>
</file>

<file path=docProps/app.xml><?xml version="1.0" encoding="utf-8"?>
<ns0:Properties xmlns:ns0="http://schemas.openxmlformats.org/officeDocument/2006/extended-properties">
  <ns0:Application>Microsoft Excel</ns0:Application>
  <ns0:DocSecurity>0</ns0:DocSecurity>
  <ns0:ScaleCrop>false</ns0:ScaleCrop>
  <ns0:Company/>
  <ns0:LinksUpToDate>false</ns0:LinksUpToDate>
  <ns0:SharedDoc>false</ns0:SharedDoc>
  <ns0:HyperlinksChanged>false</ns0:HyperlinksChanged>
  <ns0:AppVersion>12.0000</ns0:AppVersion>
  <ns0:HeadingPairs>
    <vt:vector xmlns:vt="http://schemas.openxmlformats.org/officeDocument/2006/docPropsVTypes" size="2" baseType="variant">
      <vt:variant>
        <vt:lpstr>Worksheets</vt:lpstr>
      </vt:variant>
      <vt:variant>
        <vt:i4>1</vt:i4>
      </vt:variant>
    </vt:vector>
  </ns0:HeadingPairs>
  <ns0:TitlesOfParts>
    <vt:vector xmlns:vt="http://schemas.openxmlformats.org/officeDocument/2006/docPropsVTypes" size="1" baseType="lpstr">
      <vt:lpstr>Sheet</vt:lpstr>
    </vt:vector>
  </ns0:TitlesOfParts>
</ns0:Properties>
</file>

<file path=docProps/core.xml><?xml version="1.0" encoding="utf-8"?>
<cp:coreProperties xmlns:cp="http://schemas.openxmlformats.org/package/2006/metadata/core-properties">
  <dc:creator xmlns:dc="http://purl.org/dc/elements/1.1/">Unknown</dc:creator>
  <cp:lastModifiedBy>Unknown</cp:lastModifiedBy>
  <dcterms:created xmlns:dcterms="http://purl.org/dc/terms/" xmlns:xsi="http://www.w3.org/2001/XMLSchema-instance" xsi:type="dcterms:W3CDTF">2025-04-28T11:52:45Z</dcterms:created>
  <dcterms:modified xmlns:dcterms="http://purl.org/dc/terms/" xmlns:xsi="http://www.w3.org/2001/XMLSchema-instance" xsi:type="dcterms:W3CDTF">2025-04-28T11:52:45Z</dcterms:modified>
  <dc:title xmlns:dc="http://purl.org/dc/elements/1.1/">Untitled</dc:title>
  <dc:description xmlns:dc="http://purl.org/dc/elements/1.1/"/>
  <dc:subject xmlns:dc="http://purl.org/dc/elements/1.1/"/>
  <cp:keywords/>
  <cp:category/>
</cp:coreProperties>
</file>