
<file path=[Content_Types].xml><?xml version="1.0" encoding="utf-8"?>
<Types xmlns="http://schemas.openxmlformats.org/package/2006/content-types">
  <Override ContentType="application/vnd.openxmlformats-officedocument.theme+xml" PartName="/xl/theme/theme1.xml"/>
  <Override ContentType="application/vnd.openxmlformats-officedocument.spreadsheetml.styles+xml" PartName="/xl/styles.xml"/>
  <Default ContentType="application/vnd.openxmlformats-package.relationships+xml" Extension="rels"/>
  <Default ContentType="application/xml" Extension="xml"/>
  <Default ContentType="image/png" Extension="png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PartName="/xl/worksheets/sheet1.xml" ContentType="application/vnd.openxmlformats-officedocument.spreadsheetml.worksheet+xml"/>
</Types>
</file>

<file path=_rels/.rels><ns0:Relationships xmlns:ns0="http://schemas.openxmlformats.org/package/2006/relationships">
  <ns0:Relationship Id="rId1" Target="xl/workbook.xml" Type="http://schemas.openxmlformats.org/officeDocument/2006/relationships/officeDocument"/>
  <ns0:Relationship Id="rId2" Target="docProps/core.xml" Type="http://schemas.openxmlformats.org/package/2006/relationships/metadata/core-properties"/>
  <ns0:Relationship Id="rId3" Target="docProps/app.xml" Type="http://schemas.openxmlformats.org/officeDocument/2006/relationships/extended-properties"/>
</ns0:Relationships>

</file>

<file path=xl/workbook.xml><?xml version="1.0" encoding="utf-8"?>
<s:workbook xmlns:s="http://schemas.openxmlformats.org/spreadsheetml/2006/main">
  <s:fileVersion appName="xl" lastEdited="4" lowestEdited="4" rupBuild="4505"/>
  <s:workbookPr defaultThemeVersion="124226" codeName="ThisWorkbook"/>
  <s:bookViews>
    <s:workbookView activeTab="0" autoFilterDateGrouping="1" firstSheet="0" minimized="0" showHorizontalScroll="1" showSheetTabs="1" showVerticalScroll="1" tabRatio="600" visibility="visible"/>
  </s:bookViews>
  <s:sheets>
    <s:sheet xmlns:r="http://schemas.openxmlformats.org/officeDocument/2006/relationships" name="Sheet" sheetId="1" r:id="rId1"/>
  </s:sheets>
  <s:definedNames>
    <s:definedName name="_xlnm._FilterDatabase" localSheetId="0" hidden="1">'Sheet'!$A$4:$AD$44</s:definedName>
  </s:definedNames>
  <s:calcPr calcId="124519" calcMode="auto" fullCalcOnLoad="1"/>
</s:workbook>
</file>

<file path=xl/sharedStrings.xml><?xml version="1.0" encoding="utf-8"?>
<sst xmlns="http://schemas.openxmlformats.org/spreadsheetml/2006/main" uniqueCount="248">
  <si>
    <t/>
  </si>
  <si>
    <t xml:space="preserve"> ДК 021:2015:39290000-1 (Інформаційні таблички для позначення назви рослин з QR кодом)</t>
  </si>
  <si>
    <t xml:space="preserve"> № 08/С</t>
  </si>
  <si>
    <t xml:space="preserve"> № 90215 </t>
  </si>
  <si>
    <t>% зниження</t>
  </si>
  <si>
    <t>01 ДПУ</t>
  </si>
  <si>
    <t>0122</t>
  </si>
  <si>
    <t>01597997</t>
  </si>
  <si>
    <t>03352455</t>
  </si>
  <si>
    <t>03352461</t>
  </si>
  <si>
    <t>040416-22022024-ШК204</t>
  </si>
  <si>
    <t>09132000-3 - Бензин; 09134200-9 - Дизельне паливо</t>
  </si>
  <si>
    <t>09310000-5 - Електрична енергія</t>
  </si>
  <si>
    <t>09320000-8 - Пара, гаряча вода та пов’язана продукція; 09320000-8 - Пара, гаряча вода та пов’язана продукція</t>
  </si>
  <si>
    <t>13/03</t>
  </si>
  <si>
    <t>1694-Т</t>
  </si>
  <si>
    <t>18410000-6 - Спеціальний одяг</t>
  </si>
  <si>
    <t>1902</t>
  </si>
  <si>
    <t>1944318915</t>
  </si>
  <si>
    <t>21560766</t>
  </si>
  <si>
    <t>22150000-6 - Брошури</t>
  </si>
  <si>
    <t>22458000-5 - Друкована продукція на замовлення; 22458000-5 - Друкована продукція на замовлення; 22458000-5 - Друкована продукція на замовлення; 22458000-5 - Друкована продукція на замовлення; 22458000-5 - Друкована продукція на замовлення; 22458000-5 - Друкована продукція на замовлення; 22458000-5 - Друкована продукція на замовлення</t>
  </si>
  <si>
    <t>22459000-2 - Квитки</t>
  </si>
  <si>
    <t>22590485</t>
  </si>
  <si>
    <t>22850000-3 - Швидкозшивачі та супутнє приладдя</t>
  </si>
  <si>
    <t>23293513</t>
  </si>
  <si>
    <t>2330711158</t>
  </si>
  <si>
    <t>2417</t>
  </si>
  <si>
    <t>24960000-1 - Хімічна продукція різна</t>
  </si>
  <si>
    <t>26</t>
  </si>
  <si>
    <t>26270375</t>
  </si>
  <si>
    <t>2714613314</t>
  </si>
  <si>
    <t>28/11</t>
  </si>
  <si>
    <t>2836808619</t>
  </si>
  <si>
    <t>2961016515</t>
  </si>
  <si>
    <t>30190000-7 - Офісне устаткування та приладдя різне; 30190000-7 - Офісне устаткування та приладдя різне; 30190000-7 - Офісне устаткування та приладдя різне</t>
  </si>
  <si>
    <t>30674051</t>
  </si>
  <si>
    <t>30674051,Приватне акціонерне товариство "Науково-дослідний інститут прикладних інформаційних технологій",Україна</t>
  </si>
  <si>
    <t>3134815419</t>
  </si>
  <si>
    <t>31849779</t>
  </si>
  <si>
    <t>32304022</t>
  </si>
  <si>
    <t>32565288</t>
  </si>
  <si>
    <t>32565288,ПРИВАТНЕ АКЦІОНЕРНЕ ТОВАРИСТВО "НОВИЙ СТИЛЬ",Україна;2437900462,ФОП Єфремова Ірина Іванівна,Україна;3375509539,ФОП "ШУЛЬЧЕВСЬКИЙ ОЛЕКСІЙ ОЛЕКСАНДРОВИЧ",Україна</t>
  </si>
  <si>
    <t>32566318</t>
  </si>
  <si>
    <t>33698892</t>
  </si>
  <si>
    <t>3381807623</t>
  </si>
  <si>
    <t>37310000-4 - Музичні інструменти</t>
  </si>
  <si>
    <t>37533381</t>
  </si>
  <si>
    <t>38022146</t>
  </si>
  <si>
    <t>38868227</t>
  </si>
  <si>
    <t>39112000-0 - Стільці</t>
  </si>
  <si>
    <t>39113200-9 - Дивани-канапе</t>
  </si>
  <si>
    <t>39113500-2 - Табурети</t>
  </si>
  <si>
    <t>39290000-1 - Фурнітура різна</t>
  </si>
  <si>
    <t>39751385</t>
  </si>
  <si>
    <t>40593519</t>
  </si>
  <si>
    <t>40593519,Товариство з обмеженою відповідальністю "ДІДЖІ СОЛЮШНС",Україна</t>
  </si>
  <si>
    <t>41884537</t>
  </si>
  <si>
    <t>42844212</t>
  </si>
  <si>
    <t>43258487</t>
  </si>
  <si>
    <t>43258487,ТОВАРИСТВО З ОБМЕЖЕНОЮ ВІДПОВІДАЛЬНІСТЮ "ВОГ РЕСУРС",Україна</t>
  </si>
  <si>
    <t>45453000-7 - Капітальний ремонт і реставрація</t>
  </si>
  <si>
    <t>45510000-5 - Прокат підіймальних кранів із оператором</t>
  </si>
  <si>
    <t>5</t>
  </si>
  <si>
    <t>5/1</t>
  </si>
  <si>
    <t>50110000-9 - Послуги з ремонту і технічного обслуговування мототранспортних засобів і супутнього обладнання</t>
  </si>
  <si>
    <t>50310000-1 - Технічне обслуговування і ремонт офісної техніки</t>
  </si>
  <si>
    <t>50410000-2 - Послуги з ремонту і технічного обслуговування вимірювальних, випробувальних і контрольних приладів</t>
  </si>
  <si>
    <t>598302/12-1344</t>
  </si>
  <si>
    <t>598302/12-1345</t>
  </si>
  <si>
    <t>64210000-1 - Послуги телефонного зв’язку та передачі даних</t>
  </si>
  <si>
    <t>65110000-7 - Розподіл води</t>
  </si>
  <si>
    <t>65310000-9 - Розподіл електричної енергії</t>
  </si>
  <si>
    <t>70220000-9 - Послуги з надання в оренду чи лізингу нежитлової нерухомості</t>
  </si>
  <si>
    <t>71630000-3 - Послуги з технічного огляду та випробовувань</t>
  </si>
  <si>
    <t>72260000-5 - Послуги, пов’язані з програмним забезпеченням</t>
  </si>
  <si>
    <t>72320000-4 - Послуги, пов’язані з базами даних</t>
  </si>
  <si>
    <t>72410000-7 - Послуги провайдерів</t>
  </si>
  <si>
    <t>79810000-5 - Друкарські послуги</t>
  </si>
  <si>
    <t>80510000-2 - Послуги з професійної підготовки спеціалістів</t>
  </si>
  <si>
    <t>90430000-0 - Послуги з відведення стічних вод</t>
  </si>
  <si>
    <t>92110000-5 - Послуги з виробництва кіноплівки та відеокасет і супутні послуги</t>
  </si>
  <si>
    <t>UA-2024-01-11-005337-a</t>
  </si>
  <si>
    <t>UA-2024-01-16-007762-a</t>
  </si>
  <si>
    <t>UA-2024-01-18-002853-a</t>
  </si>
  <si>
    <t>UA-2024-01-18-012397-a</t>
  </si>
  <si>
    <t>UA-2024-01-19-004697-a</t>
  </si>
  <si>
    <t>UA-2024-01-19-005157-a</t>
  </si>
  <si>
    <t>UA-2024-01-23-011616-a</t>
  </si>
  <si>
    <t>UA-2024-01-24-000481-a</t>
  </si>
  <si>
    <t>UA-2024-01-24-003754-a</t>
  </si>
  <si>
    <t>UA-2024-01-29-001128-a</t>
  </si>
  <si>
    <t>UA-2024-01-29-001381-a</t>
  </si>
  <si>
    <t>UA-2024-02-01-007623-a</t>
  </si>
  <si>
    <t>UA-2024-02-01-007743-a</t>
  </si>
  <si>
    <t>UA-2024-02-05-001651-a</t>
  </si>
  <si>
    <t>UA-2024-02-05-001833-a</t>
  </si>
  <si>
    <t>UA-2024-02-05-002048-a</t>
  </si>
  <si>
    <t>UA-2024-02-05-006697-a</t>
  </si>
  <si>
    <t>UA-2024-02-05-007564-a</t>
  </si>
  <si>
    <t>UA-2024-02-05-007935-a</t>
  </si>
  <si>
    <t>UA-2024-02-05-008067-a</t>
  </si>
  <si>
    <t>UA-2024-02-07-005493-a</t>
  </si>
  <si>
    <t>UA-2024-02-26-006595-a</t>
  </si>
  <si>
    <t>UA-2024-03-06-002453-a</t>
  </si>
  <si>
    <t>UA-2024-03-06-003447-a</t>
  </si>
  <si>
    <t>UA-2024-03-06-003738-a</t>
  </si>
  <si>
    <t>UA-2024-03-06-005421-a</t>
  </si>
  <si>
    <t>UA-2024-03-06-005670-a</t>
  </si>
  <si>
    <t>UA-2024-03-06-006185-a</t>
  </si>
  <si>
    <t>UA-2024-03-06-006471-a</t>
  </si>
  <si>
    <t>UA-2024-03-18-004045-a</t>
  </si>
  <si>
    <t>UA-2024-03-18-004321-a</t>
  </si>
  <si>
    <t>UA-2024-03-20-010033-a</t>
  </si>
  <si>
    <t>UA-2024-03-20-010255-a</t>
  </si>
  <si>
    <t>UA-2024-03-22-002563-a</t>
  </si>
  <si>
    <t>UA-2024-03-22-003519-a</t>
  </si>
  <si>
    <t>UA-2024-03-22-005802-a</t>
  </si>
  <si>
    <t>UA-2024-03-27-008680-a</t>
  </si>
  <si>
    <t>UA-2024-03-28-005113-a</t>
  </si>
  <si>
    <t>UAH</t>
  </si>
  <si>
    <t>report-feedback@zakupivli.pro</t>
  </si>
  <si>
    <t>ЄДРПОУ переможця</t>
  </si>
  <si>
    <t>Ідентифікатор закупівлі</t>
  </si>
  <si>
    <t>АКЦІОНЕРНЕ ТОВАРИСТВО "СУМИОБЛЕНЕРГО"</t>
  </si>
  <si>
    <t>АКЦІОНЕРНЕ ТОВАРИСТВО "УКРТЕЛЕКОМ"</t>
  </si>
  <si>
    <t xml:space="preserve">Бензин А-95,Дизельне паливо
</t>
  </si>
  <si>
    <t>Бланк додатку до диплома європейського зразка, диплом бакалавра, диплом магістра</t>
  </si>
  <si>
    <t>Бланки "Запрошення на навчання"</t>
  </si>
  <si>
    <t>ВИСОЦЬКИЙ ОЛЕГ ВАЛЕРІЙОВИЧ</t>
  </si>
  <si>
    <t>Валюта</t>
  </si>
  <si>
    <t>Всі учасники закупки</t>
  </si>
  <si>
    <t>Відкриті торги з особливостями</t>
  </si>
  <si>
    <t>ДЕРЖАВНЕ ПІДПРИЄМСТВО "ІНФОРЕСУРС"</t>
  </si>
  <si>
    <t>ДЕРЖАВНЕ ПІДПРИЄМСТВО "УКРАЇНСЬКИЙ ДЕРЖАВНИЙ ЦЕНТР МІЖНАРОДНОЇ ОСВІТИ"</t>
  </si>
  <si>
    <t>ДК 021:2015: 50310000-1 "Технічне обслуговування і ремонт офісної техніки" (Технічне обслуговування і поточний ремонт офісної техніки)</t>
  </si>
  <si>
    <t>Дата закінчення процедури</t>
  </si>
  <si>
    <t>Дата проведення аукціону або розгляду</t>
  </si>
  <si>
    <t>Дата публікації закупівлі</t>
  </si>
  <si>
    <t>Дезінфікуючі засоби для басейну</t>
  </si>
  <si>
    <t>Дивани</t>
  </si>
  <si>
    <t>Доступ до мережі Інтернет</t>
  </si>
  <si>
    <t>Електрична енергія для потреб гуртожитків з розподілом</t>
  </si>
  <si>
    <t>Закупівля без використання електронної системи</t>
  </si>
  <si>
    <t>Звіт створено 1 квітня в 09:50 з використанням http://zakupivli.pro</t>
  </si>
  <si>
    <t>КОМУНАЛЬНЕ ПІДПРИЄМСТВО "МІСЬКВОДОКАНАЛ" СУМСЬКОЇ МІСЬКОЇ РАДИ</t>
  </si>
  <si>
    <t>КОМУНАЛЬНЕ ПІДПРИЄМСТВО ЕЛЕКТРОМЕРЕЖ ЗОВНІШНЬОГО ОСВІТЛЕННЯ "МІСЬКСВІТЛО" СУМСЬКОЇ МІСЬКОЇ РАДИ</t>
  </si>
  <si>
    <t>Канцелярські товари і папір (Примітки:Закупівля здійснюється без застосування відкритих торгів для закупівлі товару відповідно до абзацу 2 підпункту 19 пункту 13 Особливостей.)</t>
  </si>
  <si>
    <t>Класифікатор</t>
  </si>
  <si>
    <t xml:space="preserve">Комплект футбольної форми </t>
  </si>
  <si>
    <t>Кількість запрошених постачальників</t>
  </si>
  <si>
    <t>Кількість одиниць</t>
  </si>
  <si>
    <t>Кількість учасників аукціону</t>
  </si>
  <si>
    <t>НАВЧАЛЬНО-МЕТОДИЧНИЙ ЦЕНТР ЦИВІЛЬНОГО ЗАХИСТУ ТА БЕЗПЕКИ ЖИТТЄДІЯЛЬНОСТІ СУМСЬКОЇ ОБЛАСТІ</t>
  </si>
  <si>
    <t>НАУКОВО-ВИРОБНИЧЕ КОМЕРЦІЙНЕ ПРИВАТНЕ ПІДПРИЄМСТВО "СПЕКТР-АС"</t>
  </si>
  <si>
    <t>Навчання та перевірка знань посадових осіб та спеціалістів з питань охорони праці</t>
  </si>
  <si>
    <t>Назва потенційного переможця (з найменшою ціною)</t>
  </si>
  <si>
    <t>Назва товару</t>
  </si>
  <si>
    <t>Номер договору</t>
  </si>
  <si>
    <t>Організація та проведення навчання працівників Замовника згідно тематичного плану в узгоджені строки та перевірка знань з питань пожежної безпеки: Навчання з питань пожежної безпеки посадових осіб підприємств, установ та організацій за програмою 18 годин.</t>
  </si>
  <si>
    <t>Очікувана вартість, грн</t>
  </si>
  <si>
    <t>Очікувана вартість, одиниця.</t>
  </si>
  <si>
    <t>ПІДПРИЄМСТВО "МАГНАТ" ГРОМАДСЬКОЇ ОРГАНІЗАЦІЇ "ХАРКІВСЬКА ОБЛАСНА РАДА ВСЕУКРАЇНСЬКОЇ ОРГАНІЗАЦІЇ СОЮЗ ОСІБ З ІНВАЛІДНІСТЮ УКРАЇНИ"</t>
  </si>
  <si>
    <t>ПОЛТАВСЬКИЙ УНІВЕРСИТЕТ ЕКОНОМІКИ І ТОРГІВЛІ</t>
  </si>
  <si>
    <t>ПРИВАТНЕ АКЦІОНЕРНЕ ТОВАРИСТВО "НОВИЙ СТИЛЬ"</t>
  </si>
  <si>
    <t>ПРИВАТНЕ ПІДПРИЄМСТВО "ВОГНЕЗАХИСТ"</t>
  </si>
  <si>
    <t>Папки, стікери</t>
  </si>
  <si>
    <t>Посилання на тендер</t>
  </si>
  <si>
    <t>Послуги автовишки ГАЗ 3309 АП-18К (з паливом)</t>
  </si>
  <si>
    <t>Послуги з адміністрування (обслуговування) програмного забезпечення, а саме: постачання програмної продукції засобами мережі Інтернет та доступу до WEB-сервера і бази даних комп`ютерної програми ІАСУ-Р, її використання, оновлення і технічну підтримку</t>
  </si>
  <si>
    <t>Послуги з вимірювань електрообладнання</t>
  </si>
  <si>
    <t>Послуги з випробування захисних засобів та електроінструменту</t>
  </si>
  <si>
    <t>Послуги з виробництва кіноплівки та відеокасет і супутні послуги (послуги з виготовлення та розміщення інформаційних відеоматеріалів про Сумський державний педагогічний університет імені А. С. Макаренка в ефірі телекомпанії "СТС")</t>
  </si>
  <si>
    <t>Послуги з передавання даних і повідомлень (електронні комунікаційні послуги)</t>
  </si>
  <si>
    <t xml:space="preserve">Послуги з перезарядки вогнегасників </t>
  </si>
  <si>
    <t>Послуги з підготовки інформаційних матеріалів у книзі "Золотий фонд нації"</t>
  </si>
  <si>
    <t>Послуги з підтримання доступу Замовника, його відокремленого структурного підрозділу до ЄДЕБО з метою своєчасного внесення повних та достовірних відомостей і даних щодо Замовника - суб’єкта освітньої діяльності (надавача освітніх послуг) і його здобувачів освітніх послуг, оброблення та постійного підтримання зазначеної інформації в актуальному стані у встановленому порядку, а також послуги із забезпечення постійного відображення в Реєстрі суб’єктів освітньої діяльності ЄДЕБО інформації про Замовника, його відокремлений структурний підрозділ</t>
  </si>
  <si>
    <t>Послуги з розподілу електричної енергії та супутні послуги (послуги із забезпечення перетікань реактивної електричної енергії)</t>
  </si>
  <si>
    <t>Послуги з сервісного технічного обслуговування, поточного та непередбачуваного ремонту транспортних засобів,що належать Замовникові</t>
  </si>
  <si>
    <t xml:space="preserve">Послуги з централізованого водовідведення для потреб гуртожитків </t>
  </si>
  <si>
    <t xml:space="preserve">Послуги з централізованого водовідведення для потреб учбових корпусів </t>
  </si>
  <si>
    <t>Послуги з централізованого водопостачання для потреб гуртожитків</t>
  </si>
  <si>
    <t xml:space="preserve">Послуги з централізованого водопостачання для учбових корпусів </t>
  </si>
  <si>
    <t>Послуги провайдерів (Електронні комунікаційні послуги Бізнес-мережі)</t>
  </si>
  <si>
    <t>Приватне акціонерне товариство "Науково-дослідний інститут прикладних інформаційних технологій"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</si>
  <si>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</si>
  <si>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</si>
  <si>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</si>
  <si>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Протокол про виявлення відсутності технічних можливостей оприлюднювати будь яку інформацію пов’язану із внесенням змін до діючого довгострокового договору в закупівлі UA-2023-11-07-014784-a Капітальний ремонт підвальних приміщень з пристосування їх як найпростішого укриття в корпусі філологічного факультету СумДПУ імені А.С.Макаренка за адресою: м. Суми, вул. Роменська, 87.(Будь яку інформацію пов’язану із внесенням змін до діючого договору підряду № 28/11 від 28.11.23р, який діє з 2023 р по 2025р   прийнято рішення оприлюднювати в створеному  повідомленні про закупівлю).</t>
  </si>
  <si>
    <t xml:space="preserve">Протокол про виявлення технічної помилки в закупівлі № UA-2024-03-22-003519-a Послуги з сервісного технічного обслуговування, поточного та непередбачуваного ремонту транспортних засобів, що належать Замовникові </t>
  </si>
  <si>
    <t>Статус</t>
  </si>
  <si>
    <t>Статус договору</t>
  </si>
  <si>
    <t>Строкове платне користування майно, що зазначене у Додатку №1 до Договору</t>
  </si>
  <si>
    <t>Студентські квитки державного зразка</t>
  </si>
  <si>
    <t>Стільці</t>
  </si>
  <si>
    <t>Сума зниження грн</t>
  </si>
  <si>
    <t>ТОВАРИСТВО З ОБМЕЖЕНОЮ ВІДПОВІДАЛЬНІСТЮ "ВОГ РЕСУРС"</t>
  </si>
  <si>
    <t>ТОВАРИСТВО З ОБМЕЖЕНОЮ ВІДПОВІДАЛЬНІСТЮ "ДІДЖІ СОЛЮШНС"</t>
  </si>
  <si>
    <t>ТОВАРИСТВО З ОБМЕЖЕНОЮ ВІДПОВІДАЛЬНІСТЮ "ЕНЕРА СУМИ"</t>
  </si>
  <si>
    <t>ТОВАРИСТВО З ОБМЕЖЕНОЮ ВІДПОВІДАЛЬНІСТЮ "НАВЧАЛЬНО - ВИРОБНИЧИЙ ЦЕНТР "ПЛАНЕТА ЗНАНЬ"</t>
  </si>
  <si>
    <t>ТОВАРИСТВО З ОБМЕЖЕНОЮ ВІДПОВІДАЛЬНІСТЮ "СУМИСТРІМБУД"</t>
  </si>
  <si>
    <t>ТОВАРИСТВО З ОБМЕЖЕНОЮ ВІДПОВІДАЛЬНІСТЮ "СУМИТЕПЛОЕНЕРГО"</t>
  </si>
  <si>
    <t>ТОВАРИСТВО З ОБМЕЖЕНОЮ ВІДПОВІДАЛЬНІСТЮ "ТЕЛЕКОМПАНІЯ СТС"</t>
  </si>
  <si>
    <t>ТОВАРИСТВО З ОБМЕЖЕНОЮ ВІДПОВІДАЛЬНІСТЮ НАУКОВО - ДОСЛІДНИЙ ЦЕНТР "ІНСТИТУТ БІОГРАФІЧНИХ ДОСЛІДЖЕНЬ"</t>
  </si>
  <si>
    <t>Табурети</t>
  </si>
  <si>
    <t>Теплова енергія та послуга з постачання гарячої води</t>
  </si>
  <si>
    <t>Тип процедури</t>
  </si>
  <si>
    <t>Товариство з обмеженою відповідальністю "ДІДЖІ СОЛЮШНС"</t>
  </si>
  <si>
    <t>Укладення договору до</t>
  </si>
  <si>
    <t>Укладення договору з</t>
  </si>
  <si>
    <t>ФОП ГОЛОХВОСТ ЄВГЕН ОЛЕКСАНДРОВИЧ</t>
  </si>
  <si>
    <t>ФОП МАЗУР БОРИС ЙОСИПОВИЧ</t>
  </si>
  <si>
    <t>ФОП ПАНОВ ОЛЕКСАНДР МИКОЛАЙОВИЧ</t>
  </si>
  <si>
    <t>ФОП ПЕТРАКОВА ІННА ОЛЕКСІЇВНА</t>
  </si>
  <si>
    <t>ФОП Падюков Володимир Борисович</t>
  </si>
  <si>
    <t>ФОП Трушин Олександр Вікторович</t>
  </si>
  <si>
    <t>Фактична сума договору</t>
  </si>
  <si>
    <t>Фактичний переможець</t>
  </si>
  <si>
    <t>Фортепіано цифрове YAMAHA YDP-165</t>
  </si>
  <si>
    <t>Функціональне навчання працівників Замовника з питань цивільного захисту ДК 021:2015-8051000-2 "Послуги з професійної підготовки спеціалістів"</t>
  </si>
  <si>
    <t>Швидкозшивачі та супутнє приладдя</t>
  </si>
  <si>
    <t>Якщо ви маєте пропозицію чи побажання щодо покращення цього звіту, напишіть нам, будь ласка:</t>
  </si>
  <si>
    <t>активний</t>
  </si>
  <si>
    <t>завершений</t>
  </si>
  <si>
    <t>завершено</t>
  </si>
  <si>
    <t>закритий</t>
  </si>
  <si>
    <t>закупівля не відбулась</t>
  </si>
  <si>
    <t>№</t>
  </si>
  <si>
    <t>№ 01/24СП</t>
  </si>
  <si>
    <t>№ 0124ДПУ</t>
  </si>
  <si>
    <t>№ 0128</t>
  </si>
  <si>
    <t>№ 1402</t>
  </si>
  <si>
    <t>№ 1501</t>
  </si>
  <si>
    <t>№ 19</t>
  </si>
  <si>
    <t>№ 20</t>
  </si>
  <si>
    <t>№ 2024-366/06485</t>
  </si>
  <si>
    <t>№ 208</t>
  </si>
  <si>
    <t>№ 215</t>
  </si>
  <si>
    <t>№ 240103-09</t>
  </si>
  <si>
    <t xml:space="preserve">№ 2425 </t>
  </si>
  <si>
    <t>№ 33</t>
  </si>
  <si>
    <t>№ 54-ФН</t>
  </si>
  <si>
    <t>№ 59-ПБ</t>
  </si>
  <si>
    <t>№ 635000-146/24</t>
  </si>
  <si>
    <t>№ 707</t>
  </si>
  <si>
    <t>№ 83</t>
  </si>
  <si>
    <t>№ 90215</t>
  </si>
  <si>
    <t>№28/02</t>
  </si>
</sst>
</file>

<file path=xl/styles.xml><?xml version="1.0" encoding="utf-8"?>
<styleSheet xmlns="http://schemas.openxmlformats.org/spreadsheetml/2006/main">
  <numFmts count="2">
    <numFmt numFmtId="165" formatCode="yyyy-mm-dd"/>
    <numFmt numFmtId="166" formatCode="dd.mm.yyyy"/>
  </numFmts>
  <fonts count="4">
    <font>
      <sz val="11"/>
      <color theme="1"/>
      <name val="Calibri"/>
      <family val="2"/>
      <scheme val="minor"/>
    </font>
    <font>
      <sz val="10.0"/>
      <color rgb="00000000"/>
      <name val="Calibri"/>
      <family val="2"/>
    </font>
    <font>
      <sz val="10.0"/>
      <color rgb="0000FF"/>
      <name val="Calibri"/>
      <family val="2"/>
    </font>
    <font>
      <sz val="10.0"/>
      <color rgb="FFFFFF"/>
      <name val="Calibri"/>
      <family val="2"/>
      <b/>
    </font>
  </fonts>
  <fills count="3">
    <fill>
      <patternFill patternType="none"/>
    </fill>
    <fill>
      <patternFill patternType="gray125"/>
    </fill>
    <fill>
      <patternFill patternType="solid">
        <fgColor rgb="008000"/>
      </patternFill>
    </fill>
  </fills>
  <borders count="2">
    <border>
      <left/>
      <right/>
      <top/>
      <bottom/>
      <diagonal/>
    </border>
    <border>
      <left style="medium">
        <color rgb="FFFFFF"/>
      </left>
      <right style="medium">
        <color rgb="FFFFFF"/>
      </right>
      <top style="medium">
        <color rgb="FFFFFF"/>
      </top>
      <bottom style="medium">
        <color rgb="FFFFFF"/>
      </bottom>
      <diagonal/>
    </border>
  </borders>
  <cellStyleXfs count="1">
    <xf numFmtId="0" fontId="0" fillId="0" borderId="0"/>
  </cellStyleXfs>
  <cellXfs count="11">
    <xf numFmtId="0" fontId="0" fillId="0" xfId="0" borderId="0"/>
    <xf numFmtId="0" fontId="1" fillId="0" xfId="0" borderId="0" applyFont="1"/>
    <xf numFmtId="0" fontId="2" fillId="0" xfId="0" borderId="0" applyFont="1"/>
    <xf numFmtId="0" fontId="3" fillId="2" xfId="0" borderId="1" applyFont="1" applyBorder="1" applyFill="1" applyAlignment="1">
      <alignment horizontal="center" wrapText="1"/>
    </xf>
    <xf numFmtId="1" fontId="1" fillId="0" xfId="0" borderId="0" applyFont="1" applyNumberFormat="1"/>
    <xf numFmtId="0" fontId="1" fillId="0" xfId="0" borderId="0" applyFont="1" applyAlignment="1">
      <alignment wrapText="1"/>
    </xf>
    <xf numFmtId="165" fontId="0" fillId="0" xfId="0" borderId="0" applyNumberFormat="1"/>
    <xf numFmtId="166" fontId="1" fillId="0" xfId="0" borderId="0" applyFont="1" applyNumberFormat="1"/>
    <xf numFmtId="4" fontId="1" fillId="0" xfId="0" borderId="0" applyFont="1" applyNumberFormat="1"/>
    <xf numFmtId="0" fontId="2" fillId="0" xfId="0" border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ns0:Relationships xmlns:ns0="http://schemas.openxmlformats.org/package/2006/relationships">
  <ns0:Relationship Id="rId1" Target="worksheets/sheet1.xml" Type="http://schemas.openxmlformats.org/officeDocument/2006/relationships/worksheet"/>
  <ns0:Relationship Id="rId2" Target="sharedStrings.xml" Type="http://schemas.openxmlformats.org/officeDocument/2006/relationships/sharedStrings"/>
  <ns0:Relationship Id="rId3" Target="styles.xml" Type="http://schemas.openxmlformats.org/officeDocument/2006/relationships/styles"/>
  <ns0:Relationship Id="rId4" Target="theme/theme1.xml" Type="http://schemas.openxmlformats.org/officeDocument/2006/relationships/theme"/>
</ns0: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ns0:Relationships xmlns:ns0="http://schemas.openxmlformats.org/package/2006/relationships">
  <ns0:Relationship Id="rId1" Type="http://schemas.openxmlformats.org/officeDocument/2006/relationships/hyperlink" Target="mailto:report-feedback@zakupivli.pro" TargetMode="External"/>
  <ns0:Relationship Id="rId2" Type="http://schemas.openxmlformats.org/officeDocument/2006/relationships/hyperlink" Target="https://my.zakupivli.pro/cabinet/purchases/state_purchase/view/48284025" TargetMode="External"/>
  <ns0:Relationship Id="rId3" Type="http://schemas.openxmlformats.org/officeDocument/2006/relationships/hyperlink" Target="https://my.zakupivli.pro/cabinet/purchases/state_purchase/view/48386905" TargetMode="External"/>
  <ns0:Relationship Id="rId4" Type="http://schemas.openxmlformats.org/officeDocument/2006/relationships/hyperlink" Target="https://my.zakupivli.pro/cabinet/purchases/state_purchase/view/48457260" TargetMode="External"/>
  <ns0:Relationship Id="rId5" Type="http://schemas.openxmlformats.org/officeDocument/2006/relationships/hyperlink" Target="https://my.zakupivli.pro/cabinet/purchases/state_purchase/view/48502622" TargetMode="External"/>
  <ns0:Relationship Id="rId6" Type="http://schemas.openxmlformats.org/officeDocument/2006/relationships/hyperlink" Target="https://my.zakupivli.pro/cabinet/purchases/state_purchase/view/48503722" TargetMode="External"/>
  <ns0:Relationship Id="rId7" Type="http://schemas.openxmlformats.org/officeDocument/2006/relationships/hyperlink" Target="https://my.zakupivli.pro/cabinet/purchases/state_purchase/view/48616262" TargetMode="External"/>
  <ns0:Relationship Id="rId8" Type="http://schemas.openxmlformats.org/officeDocument/2006/relationships/hyperlink" Target="https://my.zakupivli.pro/cabinet/purchases/state_purchase/view/48623692" TargetMode="External"/>
  <ns0:Relationship Id="rId9" Type="http://schemas.openxmlformats.org/officeDocument/2006/relationships/hyperlink" Target="https://my.zakupivli.pro/cabinet/purchases/state_purchase/view/48737248" TargetMode="External"/>
  <ns0:Relationship Id="rId10" Type="http://schemas.openxmlformats.org/officeDocument/2006/relationships/hyperlink" Target="https://my.zakupivli.pro/cabinet/purchases/state_purchase/view/48737894" TargetMode="External"/>
  <ns0:Relationship Id="rId11" Type="http://schemas.openxmlformats.org/officeDocument/2006/relationships/hyperlink" Target="https://my.zakupivli.pro/cabinet/purchases/state_purchase/view/48858804" TargetMode="External"/>
  <ns0:Relationship Id="rId12" Type="http://schemas.openxmlformats.org/officeDocument/2006/relationships/hyperlink" Target="https://my.zakupivli.pro/cabinet/purchases/state_purchase/view/48859159" TargetMode="External"/>
  <ns0:Relationship Id="rId13" Type="http://schemas.openxmlformats.org/officeDocument/2006/relationships/hyperlink" Target="https://my.zakupivli.pro/cabinet/purchases/state_purchase/view/48918632" TargetMode="External"/>
  <ns0:Relationship Id="rId14" Type="http://schemas.openxmlformats.org/officeDocument/2006/relationships/hyperlink" Target="https://my.zakupivli.pro/cabinet/purchases/state_purchase/view/48919098" TargetMode="External"/>
  <ns0:Relationship Id="rId15" Type="http://schemas.openxmlformats.org/officeDocument/2006/relationships/hyperlink" Target="https://my.zakupivli.pro/cabinet/purchases/state_purchase/view/48919600" TargetMode="External"/>
  <ns0:Relationship Id="rId16" Type="http://schemas.openxmlformats.org/officeDocument/2006/relationships/hyperlink" Target="https://my.zakupivli.pro/cabinet/purchases/state_purchase/view/48930052" TargetMode="External"/>
  <ns0:Relationship Id="rId17" Type="http://schemas.openxmlformats.org/officeDocument/2006/relationships/hyperlink" Target="https://my.zakupivli.pro/cabinet/purchases/state_purchase/view/48932066" TargetMode="External"/>
  <ns0:Relationship Id="rId18" Type="http://schemas.openxmlformats.org/officeDocument/2006/relationships/hyperlink" Target="https://my.zakupivli.pro/cabinet/purchases/state_purchase/view/48932821" TargetMode="External"/>
  <ns0:Relationship Id="rId19" Type="http://schemas.openxmlformats.org/officeDocument/2006/relationships/hyperlink" Target="https://my.zakupivli.pro/cabinet/purchases/state_purchase/view/48933162" TargetMode="External"/>
  <ns0:Relationship Id="rId20" Type="http://schemas.openxmlformats.org/officeDocument/2006/relationships/hyperlink" Target="https://my.zakupivli.pro/cabinet/purchases/state_purchase/view/49614998" TargetMode="External"/>
  <ns0:Relationship Id="rId21" Type="http://schemas.openxmlformats.org/officeDocument/2006/relationships/hyperlink" Target="https://my.zakupivli.pro/cabinet/purchases/state_purchase/view/49616903" TargetMode="External"/>
  <ns0:Relationship Id="rId22" Type="http://schemas.openxmlformats.org/officeDocument/2006/relationships/hyperlink" Target="https://my.zakupivli.pro/cabinet/purchases/state_purchase/view/49617746" TargetMode="External"/>
  <ns0:Relationship Id="rId23" Type="http://schemas.openxmlformats.org/officeDocument/2006/relationships/hyperlink" Target="https://my.zakupivli.pro/cabinet/purchases/state_purchase/view/49621513" TargetMode="External"/>
  <ns0:Relationship Id="rId24" Type="http://schemas.openxmlformats.org/officeDocument/2006/relationships/hyperlink" Target="https://my.zakupivli.pro/cabinet/purchases/state_purchase/view/49622142" TargetMode="External"/>
  <ns0:Relationship Id="rId25" Type="http://schemas.openxmlformats.org/officeDocument/2006/relationships/hyperlink" Target="https://my.zakupivli.pro/cabinet/purchases/state_purchase/view/49623392" TargetMode="External"/>
  <ns0:Relationship Id="rId26" Type="http://schemas.openxmlformats.org/officeDocument/2006/relationships/hyperlink" Target="https://my.zakupivli.pro/cabinet/purchases/state_purchase/view/49623939" TargetMode="External"/>
  <ns0:Relationship Id="rId27" Type="http://schemas.openxmlformats.org/officeDocument/2006/relationships/hyperlink" Target="https://my.zakupivli.pro/cabinet/purchases/state_purchase/view/49847920" TargetMode="External"/>
  <ns0:Relationship Id="rId28" Type="http://schemas.openxmlformats.org/officeDocument/2006/relationships/hyperlink" Target="https://my.zakupivli.pro/cabinet/purchases/state_purchase/view/49848515" TargetMode="External"/>
  <ns0:Relationship Id="rId29" Type="http://schemas.openxmlformats.org/officeDocument/2006/relationships/hyperlink" Target="https://my.zakupivli.pro/cabinet/purchases/state_purchase/view/49922447" TargetMode="External"/>
  <ns0:Relationship Id="rId30" Type="http://schemas.openxmlformats.org/officeDocument/2006/relationships/hyperlink" Target="https://my.zakupivli.pro/cabinet/purchases/state_purchase/view/49922960" TargetMode="External"/>
  <ns0:Relationship Id="rId31" Type="http://schemas.openxmlformats.org/officeDocument/2006/relationships/hyperlink" Target="https://my.zakupivli.pro/cabinet/purchases/state_purchase/view/49967004" TargetMode="External"/>
  <ns0:Relationship Id="rId32" Type="http://schemas.openxmlformats.org/officeDocument/2006/relationships/hyperlink" Target="https://my.zakupivli.pro/cabinet/purchases/state_purchase/view/49969178" TargetMode="External"/>
  <ns0:Relationship Id="rId33" Type="http://schemas.openxmlformats.org/officeDocument/2006/relationships/hyperlink" Target="https://my.zakupivli.pro/cabinet/purchases/state_purchase/view/49974367" TargetMode="External"/>
  <ns0:Relationship Id="rId34" Type="http://schemas.openxmlformats.org/officeDocument/2006/relationships/hyperlink" Target="https://my.zakupivli.pro/cabinet/purchases/state_purchase/view/50066299" TargetMode="External"/>
  <ns0:Relationship Id="rId35" Type="http://schemas.openxmlformats.org/officeDocument/2006/relationships/hyperlink" Target="https://my.zakupivli.pro/cabinet/purchases/state_purchase/view/50085127" TargetMode="External"/>
  <ns0:Relationship Id="rId36" Type="http://schemas.openxmlformats.org/officeDocument/2006/relationships/hyperlink" Target="https://my.zakupivli.pro/cabinet/purchases/state_purchase_lot/view/1216028" TargetMode="External"/>
  <ns0:Relationship Id="rId37" Type="http://schemas.openxmlformats.org/officeDocument/2006/relationships/hyperlink" Target="https://my.zakupivli.pro/cabinet/purchases/state_purchase_lot/view/1216029" TargetMode="External"/>
  <ns0:Relationship Id="rId38" Type="http://schemas.openxmlformats.org/officeDocument/2006/relationships/hyperlink" Target="https://my.zakupivli.pro/cabinet/purchases/state_purchase_lot/view/1216030" TargetMode="External"/>
  <ns0:Relationship Id="rId39" Type="http://schemas.openxmlformats.org/officeDocument/2006/relationships/hyperlink" Target="https://my.zakupivli.pro/cabinet/purchases/state_purchase_lot/view/1199312" TargetMode="External"/>
  <ns0:Relationship Id="rId40" Type="http://schemas.openxmlformats.org/officeDocument/2006/relationships/hyperlink" Target="https://my.zakupivli.pro/cabinet/purchases/state_purchase_lot/view/1185726" TargetMode="External"/>
  <ns0:Relationship Id="rId41" Type="http://schemas.openxmlformats.org/officeDocument/2006/relationships/hyperlink" Target="https://my.zakupivli.pro/cabinet/purchases/state_purchase_lot/view/1181914" TargetMode="External"/>
</ns0:Relationships>
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1" summaryRight="1"/>
  </sheetPr>
  <dimension ref="A1:AD45"/>
  <sheetViews>
    <sheetView workbookViewId="0">
      <pane ySplit="4" topLeftCell="A5" activePane="bottomLeft" state="frozen"/>
      <selection pane="bottomLeft" activeCell="A1" sqref="A1"/>
    </sheetView>
  </sheetViews>
  <sheetFormatPr defaultRowHeight="15" baseColWidth="10"/>
  <cols>
    <col width="10" min="1" max="1"/>
    <col width="25" min="2" max="2"/>
    <col width="45" min="3" max="3"/>
    <col width="45" min="4" max="4"/>
    <col width="45" min="5" max="5"/>
    <col width="20" min="6" max="6"/>
    <col width="20" min="7" max="7"/>
    <col width="20" min="8" max="8"/>
    <col width="10" min="9" max="9"/>
    <col width="10" min="10" max="10"/>
    <col width="25" min="11" max="11"/>
    <col width="25" min="12" max="12"/>
    <col width="25" min="13" max="13"/>
    <col width="25" min="14" max="14"/>
    <col width="45" min="15" max="15"/>
    <col width="25" min="16" max="16"/>
    <col width="15" min="17" max="17"/>
    <col width="45" min="18" max="18"/>
    <col width="20" min="19" max="19"/>
    <col width="30" min="20" max="20"/>
    <col width="20" min="21" max="21"/>
    <col width="20" min="22" max="22"/>
    <col width="20" min="23" max="23"/>
    <col width="20" min="24" max="24"/>
    <col width="25" min="25" max="25"/>
    <col width="10" min="26" max="26"/>
    <col width="20" min="27" max="27"/>
    <col width="20" min="28" max="28"/>
    <col width="20" min="29" max="29"/>
    <col width="50" min="30" max="30"/>
  </cols>
  <sheetData>
    <row r="1" spans="1:30">
      <c r="A1" t="s" s="1">
        <v>221</v>
      </c>
    </row>
    <row r="2" spans="1:30">
      <c r="A2" t="s" s="2">
        <v>121</v>
      </c>
    </row>
    <row r="4" spans="1:30">
      <c r="A4" t="s" s="3">
        <v>227</v>
      </c>
      <c r="B4" t="s" s="3">
        <v>123</v>
      </c>
      <c r="C4" t="s" s="3">
        <v>157</v>
      </c>
      <c r="D4" t="s" s="3">
        <v>148</v>
      </c>
      <c r="E4" t="s" s="3">
        <v>206</v>
      </c>
      <c r="F4" t="s" s="3">
        <v>138</v>
      </c>
      <c r="G4" t="s" s="3">
        <v>137</v>
      </c>
      <c r="H4" t="s" s="3">
        <v>136</v>
      </c>
      <c r="I4" t="s" s="3">
        <v>152</v>
      </c>
      <c r="J4" t="s" s="3">
        <v>151</v>
      </c>
      <c r="K4" t="s" s="3">
        <v>160</v>
      </c>
      <c r="L4" t="s" s="3">
        <v>161</v>
      </c>
      <c r="M4" t="s" s="3">
        <v>186</v>
      </c>
      <c r="N4" t="s" s="3">
        <v>187</v>
      </c>
      <c r="O4" t="s" s="3">
        <v>156</v>
      </c>
      <c r="P4" t="s" s="3">
        <v>195</v>
      </c>
      <c r="Q4" t="s" s="3">
        <v>4</v>
      </c>
      <c r="R4" t="s" s="3">
        <v>217</v>
      </c>
      <c r="S4" t="s" s="3">
        <v>122</v>
      </c>
      <c r="T4" t="s" s="3">
        <v>167</v>
      </c>
      <c r="U4" t="s" s="3">
        <v>190</v>
      </c>
      <c r="V4" t="s" s="3">
        <v>150</v>
      </c>
      <c r="W4" t="s" s="3">
        <v>185</v>
      </c>
      <c r="X4" t="s" s="3">
        <v>158</v>
      </c>
      <c r="Y4" t="s" s="3">
        <v>216</v>
      </c>
      <c r="Z4" t="s" s="3">
        <v>130</v>
      </c>
      <c r="AA4" t="s" s="3">
        <v>191</v>
      </c>
      <c r="AB4" t="s" s="3">
        <v>209</v>
      </c>
      <c r="AC4" t="s" s="3">
        <v>208</v>
      </c>
      <c r="AD4" t="s" s="3">
        <v>131</v>
      </c>
    </row>
    <row r="5" spans="1:30">
      <c r="A5" t="n" s="4">
        <v>1</v>
      </c>
      <c r="B5" t="s" s="1">
        <v>82</v>
      </c>
      <c r="C5" t="s" s="5">
        <v>142</v>
      </c>
      <c r="D5" t="s" s="1">
        <v>12</v>
      </c>
      <c r="E5" t="s" s="1">
        <v>143</v>
      </c>
      <c r="F5" t="n" s="7">
        <v>45302.0</v>
      </c>
      <c r="G5" t="s" s="1"/>
      <c r="H5" t="n" s="7">
        <v>45302.0</v>
      </c>
      <c r="I5" t="n" s="4">
        <v>1</v>
      </c>
      <c r="J5" t="n" s="8">
        <v>598120.000000000000</v>
      </c>
      <c r="K5" t="n" s="8">
        <v>1579036.80</v>
      </c>
      <c r="L5" t="n" s="8">
        <v>2.64</v>
      </c>
      <c r="M5" t="n" s="8">
        <v>1579036.800</v>
      </c>
      <c r="N5" t="n" s="8">
        <v>2.64</v>
      </c>
      <c r="O5" t="s" s="5">
        <v>198</v>
      </c>
      <c r="P5" t="n" s="8">
        <v>0.000</v>
      </c>
      <c r="Q5" t="n" s="8">
        <v>0.00</v>
      </c>
      <c r="R5" t="s" s="1">
        <v>198</v>
      </c>
      <c r="S5" t="s" s="1">
        <v>57</v>
      </c>
      <c r="T5" s="9">
        <f>HYPERLINK("https://my.zakupivli.pro/cabinet/purchases/state_purchase/view/48284025")</f>
        <v/>
      </c>
      <c r="U5" t="s" s="1">
        <v>224</v>
      </c>
      <c r="V5" t="n" s="4">
        <v>0</v>
      </c>
      <c r="W5" t="s" s="1"/>
      <c r="X5" t="s" s="1">
        <v>64</v>
      </c>
      <c r="Y5" t="n" s="8">
        <v>1579036.8</v>
      </c>
      <c r="Z5" t="s" s="1">
        <v>120</v>
      </c>
      <c r="AA5" t="s" s="1">
        <v>222</v>
      </c>
      <c r="AB5" t="s" s="1"/>
      <c r="AC5" t="s" s="1"/>
      <c r="AD5" t="s" s="1"/>
    </row>
    <row r="6" spans="1:30">
      <c r="A6" t="n" s="4">
        <v>2</v>
      </c>
      <c r="B6" t="s" s="1">
        <v>83</v>
      </c>
      <c r="C6" t="s" s="5">
        <v>205</v>
      </c>
      <c r="D6" t="s" s="1">
        <v>13</v>
      </c>
      <c r="E6" t="s" s="1">
        <v>143</v>
      </c>
      <c r="F6" t="n" s="7">
        <v>45307.0</v>
      </c>
      <c r="G6" t="s" s="1"/>
      <c r="H6" t="n" s="7">
        <v>45307.0</v>
      </c>
      <c r="I6" t="n" s="4">
        <v>1</v>
      </c>
      <c r="J6" t="n" s="8">
        <v>3542.056138000000</v>
      </c>
      <c r="K6" t="n" s="8">
        <v>9213409.26</v>
      </c>
      <c r="L6" t="n" s="8">
        <v>2601.147158893504809832576403</v>
      </c>
      <c r="M6" t="n" s="8">
        <v>9213409.260</v>
      </c>
      <c r="N6" t="n" s="8">
        <v>2601.147158893504809832576403</v>
      </c>
      <c r="O6" t="s" s="5">
        <v>201</v>
      </c>
      <c r="P6" t="n" s="8">
        <v>0.000</v>
      </c>
      <c r="Q6" t="n" s="8">
        <v>0.00</v>
      </c>
      <c r="R6" t="s" s="1">
        <v>201</v>
      </c>
      <c r="S6" t="s" s="1">
        <v>44</v>
      </c>
      <c r="T6" s="9">
        <f>HYPERLINK("https://my.zakupivli.pro/cabinet/purchases/state_purchase/view/48386905")</f>
        <v/>
      </c>
      <c r="U6" t="s" s="1">
        <v>224</v>
      </c>
      <c r="V6" t="n" s="4">
        <v>0</v>
      </c>
      <c r="W6" t="s" s="1"/>
      <c r="X6" t="s" s="1">
        <v>15</v>
      </c>
      <c r="Y6" t="n" s="8">
        <v>9212610.82</v>
      </c>
      <c r="Z6" t="s" s="1">
        <v>120</v>
      </c>
      <c r="AA6" t="s" s="1">
        <v>222</v>
      </c>
      <c r="AB6" t="s" s="1"/>
      <c r="AC6" t="s" s="1"/>
      <c r="AD6" t="s" s="1"/>
    </row>
    <row r="7" spans="1:30">
      <c r="A7" t="n" s="4">
        <v>3</v>
      </c>
      <c r="B7" t="s" s="1">
        <v>84</v>
      </c>
      <c r="C7" t="s" s="5">
        <v>177</v>
      </c>
      <c r="D7" t="s" s="1">
        <v>72</v>
      </c>
      <c r="E7" t="s" s="1">
        <v>143</v>
      </c>
      <c r="F7" t="n" s="7">
        <v>45309.0</v>
      </c>
      <c r="G7" t="s" s="1"/>
      <c r="H7" t="n" s="7">
        <v>45309.0</v>
      </c>
      <c r="I7" t="n" s="4">
        <v>1</v>
      </c>
      <c r="J7" t="n" s="8">
        <v>2.000000000000</v>
      </c>
      <c r="K7" t="n" s="8">
        <v>956780.72</v>
      </c>
      <c r="L7" t="n" s="8">
        <v>478390.36</v>
      </c>
      <c r="M7" t="n" s="8">
        <v>956780.720</v>
      </c>
      <c r="N7" t="n" s="8">
        <v>478390.36</v>
      </c>
      <c r="O7" t="s" s="5">
        <v>124</v>
      </c>
      <c r="P7" t="n" s="8">
        <v>0.000</v>
      </c>
      <c r="Q7" t="n" s="8">
        <v>0.00</v>
      </c>
      <c r="R7" t="s" s="1">
        <v>124</v>
      </c>
      <c r="S7" t="s" s="1">
        <v>25</v>
      </c>
      <c r="T7" s="9">
        <f>HYPERLINK("https://my.zakupivli.pro/cabinet/purchases/state_purchase/view/48457260")</f>
        <v/>
      </c>
      <c r="U7" t="s" s="1">
        <v>224</v>
      </c>
      <c r="V7" t="n" s="4">
        <v>0</v>
      </c>
      <c r="W7" t="s" s="1"/>
      <c r="X7" t="s" s="1">
        <v>63</v>
      </c>
      <c r="Y7" t="n" s="8">
        <v>956780.72</v>
      </c>
      <c r="Z7" t="s" s="1">
        <v>120</v>
      </c>
      <c r="AA7" t="s" s="1">
        <v>222</v>
      </c>
      <c r="AB7" t="s" s="1"/>
      <c r="AC7" t="s" s="1"/>
      <c r="AD7" t="s" s="1"/>
    </row>
    <row r="8" spans="1:30">
      <c r="A8" t="n" s="4">
        <v>4</v>
      </c>
      <c r="B8" t="s" s="1">
        <v>86</v>
      </c>
      <c r="C8" t="s" s="5">
        <v>135</v>
      </c>
      <c r="D8" t="s" s="1">
        <v>66</v>
      </c>
      <c r="E8" t="s" s="1">
        <v>143</v>
      </c>
      <c r="F8" t="n" s="7">
        <v>45310.0</v>
      </c>
      <c r="G8" t="s" s="1"/>
      <c r="H8" t="n" s="7">
        <v>45310.0</v>
      </c>
      <c r="I8" t="n" s="4">
        <v>1</v>
      </c>
      <c r="J8" t="n" s="8">
        <v>1.000000000000</v>
      </c>
      <c r="K8" t="n" s="8">
        <v>99990.00</v>
      </c>
      <c r="L8" t="n" s="8">
        <v>9.999E+4</v>
      </c>
      <c r="M8" t="n" s="8">
        <v>99990.000</v>
      </c>
      <c r="N8" t="n" s="8">
        <v>9.999E+4</v>
      </c>
      <c r="O8" t="s" s="5">
        <v>154</v>
      </c>
      <c r="P8" t="n" s="8">
        <v>0.000</v>
      </c>
      <c r="Q8" t="n" s="8">
        <v>0.00</v>
      </c>
      <c r="R8" t="s" s="1">
        <v>154</v>
      </c>
      <c r="S8" t="s" s="1">
        <v>23</v>
      </c>
      <c r="T8" s="9">
        <f>HYPERLINK("https://my.zakupivli.pro/cabinet/purchases/state_purchase/view/48502622")</f>
        <v/>
      </c>
      <c r="U8" t="s" s="1">
        <v>224</v>
      </c>
      <c r="V8" t="n" s="4">
        <v>0</v>
      </c>
      <c r="W8" t="s" s="1"/>
      <c r="X8" t="s" s="1">
        <v>228</v>
      </c>
      <c r="Y8" t="n" s="8">
        <v>99990.0</v>
      </c>
      <c r="Z8" t="s" s="1">
        <v>120</v>
      </c>
      <c r="AA8" t="s" s="1">
        <v>222</v>
      </c>
      <c r="AB8" t="s" s="1"/>
      <c r="AC8" t="s" s="1"/>
      <c r="AD8" t="s" s="1"/>
    </row>
    <row r="9" spans="1:30">
      <c r="A9" t="n" s="4">
        <v>5</v>
      </c>
      <c r="B9" t="s" s="1">
        <v>87</v>
      </c>
      <c r="C9" t="s" s="5">
        <v>141</v>
      </c>
      <c r="D9" t="s" s="1">
        <v>77</v>
      </c>
      <c r="E9" t="s" s="1">
        <v>143</v>
      </c>
      <c r="F9" t="n" s="7">
        <v>45310.0</v>
      </c>
      <c r="G9" t="s" s="1"/>
      <c r="H9" t="n" s="7">
        <v>45310.0</v>
      </c>
      <c r="I9" t="n" s="4">
        <v>1</v>
      </c>
      <c r="J9" t="n" s="8">
        <v>1.000000000000</v>
      </c>
      <c r="K9" t="n" s="8">
        <v>37798.00</v>
      </c>
      <c r="L9" t="n" s="8">
        <v>37798</v>
      </c>
      <c r="M9" t="n" s="8">
        <v>37798.000</v>
      </c>
      <c r="N9" t="n" s="8">
        <v>37798</v>
      </c>
      <c r="O9" t="s" s="5">
        <v>214</v>
      </c>
      <c r="P9" t="n" s="8">
        <v>0.000</v>
      </c>
      <c r="Q9" t="n" s="8">
        <v>0.00</v>
      </c>
      <c r="R9" t="s" s="1">
        <v>214</v>
      </c>
      <c r="S9" t="s" s="1">
        <v>26</v>
      </c>
      <c r="T9" s="9">
        <f>HYPERLINK("https://my.zakupivli.pro/cabinet/purchases/state_purchase/view/48503722")</f>
        <v/>
      </c>
      <c r="U9" t="s" s="1">
        <v>224</v>
      </c>
      <c r="V9" t="n" s="4">
        <v>0</v>
      </c>
      <c r="W9" t="s" s="1"/>
      <c r="X9" t="s" s="1">
        <v>238</v>
      </c>
      <c r="Y9" t="n" s="8">
        <v>37798.0</v>
      </c>
      <c r="Z9" t="s" s="1">
        <v>120</v>
      </c>
      <c r="AA9" t="s" s="1">
        <v>222</v>
      </c>
      <c r="AB9" t="s" s="1"/>
      <c r="AC9" t="s" s="1"/>
      <c r="AD9" t="s" s="1"/>
    </row>
    <row r="10" spans="1:30">
      <c r="A10" t="n" s="4">
        <v>6</v>
      </c>
      <c r="B10" t="s" s="1">
        <v>89</v>
      </c>
      <c r="C10" t="s" s="5">
        <v>218</v>
      </c>
      <c r="D10" t="s" s="1">
        <v>46</v>
      </c>
      <c r="E10" t="s" s="1">
        <v>143</v>
      </c>
      <c r="F10" t="n" s="7">
        <v>45315.0</v>
      </c>
      <c r="G10" t="s" s="1"/>
      <c r="H10" t="n" s="7">
        <v>45315.0</v>
      </c>
      <c r="I10" t="n" s="4">
        <v>1</v>
      </c>
      <c r="J10" t="n" s="8">
        <v>1.000000000000</v>
      </c>
      <c r="K10" t="n" s="8">
        <v>64000.00</v>
      </c>
      <c r="L10" t="n" s="8">
        <v>6.4E+4</v>
      </c>
      <c r="M10" t="n" s="8">
        <v>64000.000</v>
      </c>
      <c r="N10" t="n" s="8">
        <v>6.4E+4</v>
      </c>
      <c r="O10" t="s" s="5">
        <v>129</v>
      </c>
      <c r="P10" t="n" s="8">
        <v>0.000</v>
      </c>
      <c r="Q10" t="n" s="8">
        <v>0.00</v>
      </c>
      <c r="R10" t="s" s="1">
        <v>129</v>
      </c>
      <c r="S10" t="s" s="1">
        <v>31</v>
      </c>
      <c r="T10" s="9">
        <f>HYPERLINK("https://my.zakupivli.pro/cabinet/purchases/state_purchase/view/48616262")</f>
        <v/>
      </c>
      <c r="U10" t="s" s="1">
        <v>224</v>
      </c>
      <c r="V10" t="n" s="4">
        <v>0</v>
      </c>
      <c r="W10" t="s" s="1"/>
      <c r="X10" t="s" s="1">
        <v>5</v>
      </c>
      <c r="Y10" t="n" s="8">
        <v>64000.0</v>
      </c>
      <c r="Z10" t="s" s="1">
        <v>120</v>
      </c>
      <c r="AA10" t="s" s="1">
        <v>222</v>
      </c>
      <c r="AB10" t="s" s="1"/>
      <c r="AC10" t="s" s="1"/>
      <c r="AD10" t="s" s="1"/>
    </row>
    <row r="11" spans="1:30">
      <c r="A11" t="n" s="4">
        <v>7</v>
      </c>
      <c r="B11" t="s" s="1">
        <v>90</v>
      </c>
      <c r="C11" t="s" s="5">
        <v>172</v>
      </c>
      <c r="D11" t="s" s="1">
        <v>81</v>
      </c>
      <c r="E11" t="s" s="1">
        <v>143</v>
      </c>
      <c r="F11" t="n" s="7">
        <v>45315.0</v>
      </c>
      <c r="G11" t="s" s="1"/>
      <c r="H11" t="n" s="7">
        <v>45315.0</v>
      </c>
      <c r="I11" t="n" s="4">
        <v>1</v>
      </c>
      <c r="J11" t="n" s="8">
        <v>1.000000000000</v>
      </c>
      <c r="K11" t="n" s="8">
        <v>98700.00</v>
      </c>
      <c r="L11" t="n" s="8">
        <v>9.87E+4</v>
      </c>
      <c r="M11" t="n" s="8">
        <v>98700.000</v>
      </c>
      <c r="N11" t="n" s="8">
        <v>9.87E+4</v>
      </c>
      <c r="O11" t="s" s="5">
        <v>202</v>
      </c>
      <c r="P11" t="n" s="8">
        <v>0.000</v>
      </c>
      <c r="Q11" t="n" s="8">
        <v>0.00</v>
      </c>
      <c r="R11" t="s" s="1">
        <v>202</v>
      </c>
      <c r="S11" t="s" s="1">
        <v>54</v>
      </c>
      <c r="T11" s="9">
        <f>HYPERLINK("https://my.zakupivli.pro/cabinet/purchases/state_purchase/view/48623692")</f>
        <v/>
      </c>
      <c r="U11" t="s" s="1">
        <v>224</v>
      </c>
      <c r="V11" t="n" s="4">
        <v>0</v>
      </c>
      <c r="W11" t="s" s="1"/>
      <c r="X11" t="s" s="1">
        <v>6</v>
      </c>
      <c r="Y11" t="n" s="8">
        <v>98700.0</v>
      </c>
      <c r="Z11" t="s" s="1">
        <v>120</v>
      </c>
      <c r="AA11" t="s" s="1">
        <v>222</v>
      </c>
      <c r="AB11" t="s" s="1"/>
      <c r="AC11" t="s" s="1"/>
      <c r="AD11" t="s" s="1"/>
    </row>
    <row r="12" spans="1:30">
      <c r="A12" t="n" s="4">
        <v>8</v>
      </c>
      <c r="B12" t="s" s="1">
        <v>91</v>
      </c>
      <c r="C12" t="s" s="5">
        <v>173</v>
      </c>
      <c r="D12" t="s" s="1">
        <v>70</v>
      </c>
      <c r="E12" t="s" s="1">
        <v>143</v>
      </c>
      <c r="F12" t="n" s="7">
        <v>45320.0</v>
      </c>
      <c r="G12" t="s" s="1"/>
      <c r="H12" t="n" s="7">
        <v>45320.0</v>
      </c>
      <c r="I12" t="n" s="4">
        <v>1</v>
      </c>
      <c r="J12" t="n" s="8">
        <v>12.000000000000</v>
      </c>
      <c r="K12" t="n" s="8">
        <v>95000.00</v>
      </c>
      <c r="L12" t="n" s="8">
        <v>7916.666666666666666666666667</v>
      </c>
      <c r="M12" t="n" s="8">
        <v>95000.000</v>
      </c>
      <c r="N12" t="n" s="8">
        <v>7916.666666666666666666666667</v>
      </c>
      <c r="O12" t="s" s="5">
        <v>125</v>
      </c>
      <c r="P12" t="n" s="8">
        <v>0.000</v>
      </c>
      <c r="Q12" t="n" s="8">
        <v>0.00</v>
      </c>
      <c r="R12" t="s" s="1">
        <v>125</v>
      </c>
      <c r="S12" t="s" s="1">
        <v>19</v>
      </c>
      <c r="T12" s="9">
        <f>HYPERLINK("https://my.zakupivli.pro/cabinet/purchases/state_purchase/view/48737248")</f>
        <v/>
      </c>
      <c r="U12" t="s" s="1">
        <v>224</v>
      </c>
      <c r="V12" t="n" s="4">
        <v>0</v>
      </c>
      <c r="W12" t="s" s="1"/>
      <c r="X12" t="s" s="1">
        <v>69</v>
      </c>
      <c r="Y12" t="n" s="8">
        <v>95000.0</v>
      </c>
      <c r="Z12" t="s" s="1">
        <v>120</v>
      </c>
      <c r="AA12" t="s" s="1">
        <v>222</v>
      </c>
      <c r="AB12" t="s" s="1"/>
      <c r="AC12" t="s" s="1"/>
      <c r="AD12" t="s" s="1"/>
    </row>
    <row r="13" spans="1:30">
      <c r="A13" t="n" s="4">
        <v>9</v>
      </c>
      <c r="B13" t="s" s="1">
        <v>92</v>
      </c>
      <c r="C13" t="s" s="5">
        <v>183</v>
      </c>
      <c r="D13" t="s" s="1">
        <v>77</v>
      </c>
      <c r="E13" t="s" s="1">
        <v>143</v>
      </c>
      <c r="F13" t="n" s="7">
        <v>45320.0</v>
      </c>
      <c r="G13" t="s" s="1"/>
      <c r="H13" t="n" s="7">
        <v>45320.0</v>
      </c>
      <c r="I13" t="n" s="4">
        <v>1</v>
      </c>
      <c r="J13" t="n" s="8">
        <v>12.000000000000</v>
      </c>
      <c r="K13" t="n" s="8">
        <v>77880.00</v>
      </c>
      <c r="L13" t="n" s="8">
        <v>6.49E+3</v>
      </c>
      <c r="M13" t="n" s="8">
        <v>77880.000</v>
      </c>
      <c r="N13" t="n" s="8">
        <v>6.49E+3</v>
      </c>
      <c r="O13" t="s" s="5">
        <v>125</v>
      </c>
      <c r="P13" t="n" s="8">
        <v>0.000</v>
      </c>
      <c r="Q13" t="n" s="8">
        <v>0.00</v>
      </c>
      <c r="R13" t="s" s="1">
        <v>125</v>
      </c>
      <c r="S13" t="s" s="1">
        <v>19</v>
      </c>
      <c r="T13" s="9">
        <f>HYPERLINK("https://my.zakupivli.pro/cabinet/purchases/state_purchase/view/48737894")</f>
        <v/>
      </c>
      <c r="U13" t="s" s="1">
        <v>224</v>
      </c>
      <c r="V13" t="n" s="4">
        <v>0</v>
      </c>
      <c r="W13" t="s" s="1"/>
      <c r="X13" t="s" s="1">
        <v>68</v>
      </c>
      <c r="Y13" t="n" s="8">
        <v>77880.0</v>
      </c>
      <c r="Z13" t="s" s="1">
        <v>120</v>
      </c>
      <c r="AA13" t="s" s="1">
        <v>222</v>
      </c>
      <c r="AB13" t="s" s="1"/>
      <c r="AC13" t="s" s="1"/>
      <c r="AD13" t="s" s="1"/>
    </row>
    <row r="14" spans="1:30">
      <c r="A14" t="n" s="4">
        <v>10</v>
      </c>
      <c r="B14" t="s" s="1">
        <v>93</v>
      </c>
      <c r="C14" t="s" s="5">
        <v>149</v>
      </c>
      <c r="D14" t="s" s="1">
        <v>16</v>
      </c>
      <c r="E14" t="s" s="1">
        <v>143</v>
      </c>
      <c r="F14" t="n" s="7">
        <v>45323.0</v>
      </c>
      <c r="G14" t="s" s="1"/>
      <c r="H14" t="n" s="7">
        <v>45323.0</v>
      </c>
      <c r="I14" t="n" s="4">
        <v>1</v>
      </c>
      <c r="J14" t="n" s="8">
        <v>22.000000000000</v>
      </c>
      <c r="K14" t="n" s="8">
        <v>28600.00</v>
      </c>
      <c r="L14" t="n" s="8">
        <v>1.3E+3</v>
      </c>
      <c r="M14" t="n" s="8">
        <v>28600.000</v>
      </c>
      <c r="N14" t="n" s="8">
        <v>1.3E+3</v>
      </c>
      <c r="O14" t="s" s="5">
        <v>213</v>
      </c>
      <c r="P14" t="n" s="8">
        <v>0.000</v>
      </c>
      <c r="Q14" t="n" s="8">
        <v>0.00</v>
      </c>
      <c r="R14" t="s" s="1">
        <v>213</v>
      </c>
      <c r="S14" t="s" s="1">
        <v>45</v>
      </c>
      <c r="T14" s="9">
        <f>HYPERLINK("https://my.zakupivli.pro/cabinet/purchases/state_purchase/view/48858804")</f>
        <v/>
      </c>
      <c r="U14" t="s" s="1">
        <v>224</v>
      </c>
      <c r="V14" t="n" s="4">
        <v>0</v>
      </c>
      <c r="W14" t="s" s="1"/>
      <c r="X14" t="s" s="1">
        <v>229</v>
      </c>
      <c r="Y14" t="n" s="8">
        <v>28600.0</v>
      </c>
      <c r="Z14" t="s" s="1">
        <v>120</v>
      </c>
      <c r="AA14" t="s" s="1">
        <v>222</v>
      </c>
      <c r="AB14" t="s" s="1"/>
      <c r="AC14" t="s" s="1"/>
      <c r="AD14" t="s" s="1"/>
    </row>
    <row r="15" spans="1:30">
      <c r="A15" t="n" s="4">
        <v>11</v>
      </c>
      <c r="B15" t="s" s="1">
        <v>94</v>
      </c>
      <c r="C15" t="s" s="5">
        <v>128</v>
      </c>
      <c r="D15" t="s" s="1">
        <v>20</v>
      </c>
      <c r="E15" t="s" s="1">
        <v>143</v>
      </c>
      <c r="F15" t="n" s="7">
        <v>45323.0</v>
      </c>
      <c r="G15" t="s" s="1"/>
      <c r="H15" t="n" s="7">
        <v>45323.0</v>
      </c>
      <c r="I15" t="n" s="4">
        <v>1</v>
      </c>
      <c r="J15" t="n" s="8">
        <v>400.000000000000</v>
      </c>
      <c r="K15" t="n" s="8">
        <v>16000.00</v>
      </c>
      <c r="L15" t="n" s="8">
        <v>4E+1</v>
      </c>
      <c r="M15" t="n" s="8">
        <v>16000.000</v>
      </c>
      <c r="N15" t="n" s="8">
        <v>4E+1</v>
      </c>
      <c r="O15" t="s" s="5">
        <v>134</v>
      </c>
      <c r="P15" t="n" s="8">
        <v>0.000</v>
      </c>
      <c r="Q15" t="n" s="8">
        <v>0.00</v>
      </c>
      <c r="R15" t="s" s="1">
        <v>134</v>
      </c>
      <c r="S15" t="s" s="1">
        <v>40</v>
      </c>
      <c r="T15" s="9">
        <f>HYPERLINK("https://my.zakupivli.pro/cabinet/purchases/state_purchase/view/48859159")</f>
        <v/>
      </c>
      <c r="U15" t="s" s="1">
        <v>224</v>
      </c>
      <c r="V15" t="n" s="4">
        <v>0</v>
      </c>
      <c r="W15" t="s" s="1"/>
      <c r="X15" t="s" s="1">
        <v>232</v>
      </c>
      <c r="Y15" t="n" s="8">
        <v>16000.0</v>
      </c>
      <c r="Z15" t="s" s="1">
        <v>120</v>
      </c>
      <c r="AA15" t="s" s="1">
        <v>222</v>
      </c>
      <c r="AB15" t="s" s="1"/>
      <c r="AC15" t="s" s="1"/>
      <c r="AD15" t="s" s="1"/>
    </row>
    <row r="16" spans="1:30">
      <c r="A16" t="n" s="4">
        <v>12</v>
      </c>
      <c r="B16" t="s" s="1">
        <v>95</v>
      </c>
      <c r="C16" t="s" s="5">
        <v>175</v>
      </c>
      <c r="D16" t="s" s="1">
        <v>78</v>
      </c>
      <c r="E16" t="s" s="1">
        <v>143</v>
      </c>
      <c r="F16" t="n" s="7">
        <v>45327.0</v>
      </c>
      <c r="G16" t="s" s="1"/>
      <c r="H16" t="n" s="7">
        <v>45327.0</v>
      </c>
      <c r="I16" t="n" s="4">
        <v>1</v>
      </c>
      <c r="J16" t="n" s="8">
        <v>1.000000000000</v>
      </c>
      <c r="K16" t="n" s="8">
        <v>16000.00</v>
      </c>
      <c r="L16" t="n" s="8">
        <v>1.6E+4</v>
      </c>
      <c r="M16" t="n" s="8">
        <v>16000.000</v>
      </c>
      <c r="N16" t="n" s="8">
        <v>1.6E+4</v>
      </c>
      <c r="O16" t="s" s="5">
        <v>203</v>
      </c>
      <c r="P16" t="n" s="8">
        <v>0.000</v>
      </c>
      <c r="Q16" t="n" s="8">
        <v>0.00</v>
      </c>
      <c r="R16" t="s" s="1">
        <v>203</v>
      </c>
      <c r="S16" t="s" s="1">
        <v>48</v>
      </c>
      <c r="T16" s="9">
        <f>HYPERLINK("https://my.zakupivli.pro/cabinet/purchases/state_purchase/view/48918632")</f>
        <v/>
      </c>
      <c r="U16" t="s" s="1">
        <v>224</v>
      </c>
      <c r="V16" t="n" s="4">
        <v>0</v>
      </c>
      <c r="W16" t="s" s="1"/>
      <c r="X16" t="s" s="1">
        <v>244</v>
      </c>
      <c r="Y16" t="n" s="8">
        <v>16000.0</v>
      </c>
      <c r="Z16" t="s" s="1">
        <v>120</v>
      </c>
      <c r="AA16" t="s" s="1">
        <v>222</v>
      </c>
      <c r="AB16" t="s" s="1"/>
      <c r="AC16" t="s" s="1"/>
      <c r="AD16" t="s" s="1"/>
    </row>
    <row r="17" spans="1:30">
      <c r="A17" t="n" s="4">
        <v>13</v>
      </c>
      <c r="B17" t="s" s="1">
        <v>96</v>
      </c>
      <c r="C17" t="s" s="5">
        <v>174</v>
      </c>
      <c r="D17" t="s" s="1">
        <v>67</v>
      </c>
      <c r="E17" t="s" s="1">
        <v>143</v>
      </c>
      <c r="F17" t="n" s="7">
        <v>45327.0</v>
      </c>
      <c r="G17" t="s" s="1"/>
      <c r="H17" t="n" s="7">
        <v>45327.0</v>
      </c>
      <c r="I17" t="n" s="4">
        <v>1</v>
      </c>
      <c r="J17" t="n" s="8">
        <v>1.000000000000</v>
      </c>
      <c r="K17" t="n" s="8">
        <v>18450.00</v>
      </c>
      <c r="L17" t="n" s="8">
        <v>1.845E+4</v>
      </c>
      <c r="M17" t="n" s="8">
        <v>18450.000</v>
      </c>
      <c r="N17" t="n" s="8">
        <v>1.845E+4</v>
      </c>
      <c r="O17" t="s" s="5">
        <v>165</v>
      </c>
      <c r="P17" t="n" s="8">
        <v>0.000</v>
      </c>
      <c r="Q17" t="n" s="8">
        <v>0.00</v>
      </c>
      <c r="R17" t="s" s="1">
        <v>165</v>
      </c>
      <c r="S17" t="s" s="1">
        <v>39</v>
      </c>
      <c r="T17" s="9">
        <f>HYPERLINK("https://my.zakupivli.pro/cabinet/purchases/state_purchase/view/48919098")</f>
        <v/>
      </c>
      <c r="U17" t="s" s="1">
        <v>224</v>
      </c>
      <c r="V17" t="n" s="4">
        <v>0</v>
      </c>
      <c r="W17" t="s" s="1"/>
      <c r="X17" t="s" s="1">
        <v>2</v>
      </c>
      <c r="Y17" t="n" s="8">
        <v>18450.0</v>
      </c>
      <c r="Z17" t="s" s="1">
        <v>120</v>
      </c>
      <c r="AA17" t="s" s="1">
        <v>222</v>
      </c>
      <c r="AB17" t="s" s="1"/>
      <c r="AC17" t="s" s="1"/>
      <c r="AD17" t="s" s="1"/>
    </row>
    <row r="18" spans="1:30">
      <c r="A18" t="n" s="4">
        <v>14</v>
      </c>
      <c r="B18" t="s" s="1">
        <v>97</v>
      </c>
      <c r="C18" t="s" s="5">
        <v>168</v>
      </c>
      <c r="D18" t="s" s="1">
        <v>62</v>
      </c>
      <c r="E18" t="s" s="1">
        <v>143</v>
      </c>
      <c r="F18" t="n" s="7">
        <v>45327.0</v>
      </c>
      <c r="G18" t="s" s="1"/>
      <c r="H18" t="n" s="7">
        <v>45327.0</v>
      </c>
      <c r="I18" t="n" s="4">
        <v>1</v>
      </c>
      <c r="J18" t="n" s="8">
        <v>1.000000000000</v>
      </c>
      <c r="K18" t="n" s="8">
        <v>56857.81</v>
      </c>
      <c r="L18" t="n" s="8">
        <v>56857.81</v>
      </c>
      <c r="M18" t="n" s="8">
        <v>56857.810</v>
      </c>
      <c r="N18" t="n" s="8">
        <v>56857.81</v>
      </c>
      <c r="O18" t="s" s="5">
        <v>146</v>
      </c>
      <c r="P18" t="n" s="8">
        <v>0.000</v>
      </c>
      <c r="Q18" t="n" s="8">
        <v>0.00</v>
      </c>
      <c r="R18" t="s" s="1">
        <v>146</v>
      </c>
      <c r="S18" t="s" s="1">
        <v>9</v>
      </c>
      <c r="T18" s="9">
        <f>HYPERLINK("https://my.zakupivli.pro/cabinet/purchases/state_purchase/view/48919600")</f>
        <v/>
      </c>
      <c r="U18" t="s" s="1">
        <v>224</v>
      </c>
      <c r="V18" t="n" s="4">
        <v>0</v>
      </c>
      <c r="W18" t="s" s="1"/>
      <c r="X18" t="s" s="1">
        <v>230</v>
      </c>
      <c r="Y18" t="n" s="8">
        <v>56857.81</v>
      </c>
      <c r="Z18" t="s" s="1">
        <v>120</v>
      </c>
      <c r="AA18" t="s" s="1">
        <v>222</v>
      </c>
      <c r="AB18" t="s" s="1"/>
      <c r="AC18" t="s" s="1"/>
      <c r="AD18" t="s" s="1"/>
    </row>
    <row r="19" spans="1:30">
      <c r="A19" t="n" s="4">
        <v>15</v>
      </c>
      <c r="B19" t="s" s="1">
        <v>98</v>
      </c>
      <c r="C19" t="s" s="5">
        <v>182</v>
      </c>
      <c r="D19" t="s" s="1">
        <v>71</v>
      </c>
      <c r="E19" t="s" s="1">
        <v>143</v>
      </c>
      <c r="F19" t="n" s="7">
        <v>45327.0</v>
      </c>
      <c r="G19" t="s" s="1"/>
      <c r="H19" t="n" s="7">
        <v>45327.0</v>
      </c>
      <c r="I19" t="n" s="4">
        <v>1</v>
      </c>
      <c r="J19" t="n" s="8">
        <v>6029.000000000000</v>
      </c>
      <c r="K19" t="n" s="8">
        <v>96367.54</v>
      </c>
      <c r="L19" t="n" s="8">
        <v>15.98400066345994360590479350</v>
      </c>
      <c r="M19" t="n" s="8">
        <v>96367.540</v>
      </c>
      <c r="N19" t="n" s="8">
        <v>15.98400066345994360590479350</v>
      </c>
      <c r="O19" t="s" s="5">
        <v>145</v>
      </c>
      <c r="P19" t="n" s="8">
        <v>0.000</v>
      </c>
      <c r="Q19" t="n" s="8">
        <v>0.00</v>
      </c>
      <c r="R19" t="s" s="1">
        <v>145</v>
      </c>
      <c r="S19" t="s" s="1">
        <v>8</v>
      </c>
      <c r="T19" s="9">
        <f>HYPERLINK("https://my.zakupivli.pro/cabinet/purchases/state_purchase/view/48930052")</f>
        <v/>
      </c>
      <c r="U19" t="s" s="1">
        <v>224</v>
      </c>
      <c r="V19" t="n" s="4">
        <v>0</v>
      </c>
      <c r="W19" t="s" s="1"/>
      <c r="X19" t="s" s="1">
        <v>237</v>
      </c>
      <c r="Y19" t="n" s="8">
        <v>96367.54</v>
      </c>
      <c r="Z19" t="s" s="1">
        <v>120</v>
      </c>
      <c r="AA19" t="s" s="1">
        <v>222</v>
      </c>
      <c r="AB19" t="s" s="1"/>
      <c r="AC19" t="s" s="1"/>
      <c r="AD19" t="s" s="1"/>
    </row>
    <row r="20" spans="1:30">
      <c r="A20" t="n" s="4">
        <v>16</v>
      </c>
      <c r="B20" t="s" s="1">
        <v>99</v>
      </c>
      <c r="C20" t="s" s="5">
        <v>181</v>
      </c>
      <c r="D20" t="s" s="1">
        <v>71</v>
      </c>
      <c r="E20" t="s" s="1">
        <v>143</v>
      </c>
      <c r="F20" t="n" s="7">
        <v>45327.0</v>
      </c>
      <c r="G20" t="s" s="1"/>
      <c r="H20" t="n" s="7">
        <v>45327.0</v>
      </c>
      <c r="I20" t="n" s="4">
        <v>1</v>
      </c>
      <c r="J20" t="n" s="8">
        <v>13478.000000000000</v>
      </c>
      <c r="K20" t="n" s="8">
        <v>215432.35</v>
      </c>
      <c r="L20" t="n" s="8">
        <v>15.98399985161003116189345600</v>
      </c>
      <c r="M20" t="n" s="8">
        <v>215432.350</v>
      </c>
      <c r="N20" t="n" s="8">
        <v>15.98399985161003116189345600</v>
      </c>
      <c r="O20" t="s" s="5">
        <v>145</v>
      </c>
      <c r="P20" t="n" s="8">
        <v>0.000</v>
      </c>
      <c r="Q20" t="n" s="8">
        <v>0.00</v>
      </c>
      <c r="R20" t="s" s="1">
        <v>145</v>
      </c>
      <c r="S20" t="s" s="1">
        <v>8</v>
      </c>
      <c r="T20" s="9">
        <f>HYPERLINK("https://my.zakupivli.pro/cabinet/purchases/state_purchase/view/48932066")</f>
        <v/>
      </c>
      <c r="U20" t="s" s="1">
        <v>224</v>
      </c>
      <c r="V20" t="n" s="4">
        <v>0</v>
      </c>
      <c r="W20" t="s" s="1"/>
      <c r="X20" t="s" s="1">
        <v>3</v>
      </c>
      <c r="Y20" t="n" s="8">
        <v>215432.35</v>
      </c>
      <c r="Z20" t="s" s="1">
        <v>120</v>
      </c>
      <c r="AA20" t="s" s="1">
        <v>222</v>
      </c>
      <c r="AB20" t="s" s="1"/>
      <c r="AC20" t="s" s="1"/>
      <c r="AD20" t="s" s="1"/>
    </row>
    <row r="21" spans="1:30">
      <c r="A21" t="n" s="4">
        <v>17</v>
      </c>
      <c r="B21" t="s" s="1">
        <v>100</v>
      </c>
      <c r="C21" t="s" s="5">
        <v>180</v>
      </c>
      <c r="D21" t="s" s="1">
        <v>80</v>
      </c>
      <c r="E21" t="s" s="1">
        <v>143</v>
      </c>
      <c r="F21" t="n" s="7">
        <v>45327.0</v>
      </c>
      <c r="G21" t="s" s="1"/>
      <c r="H21" t="n" s="7">
        <v>45327.0</v>
      </c>
      <c r="I21" t="n" s="4">
        <v>1</v>
      </c>
      <c r="J21" t="n" s="8">
        <v>6029.000000000000</v>
      </c>
      <c r="K21" t="n" s="8">
        <v>100491.39</v>
      </c>
      <c r="L21" t="n" s="8">
        <v>16.66800298556974622657157074</v>
      </c>
      <c r="M21" t="n" s="8">
        <v>100491.390</v>
      </c>
      <c r="N21" t="n" s="8">
        <v>16.66800298556974622657157074</v>
      </c>
      <c r="O21" t="s" s="5">
        <v>145</v>
      </c>
      <c r="P21" t="n" s="8">
        <v>0.000</v>
      </c>
      <c r="Q21" t="n" s="8">
        <v>0.00</v>
      </c>
      <c r="R21" t="s" s="1">
        <v>145</v>
      </c>
      <c r="S21" t="s" s="1">
        <v>8</v>
      </c>
      <c r="T21" s="9">
        <f>HYPERLINK("https://my.zakupivli.pro/cabinet/purchases/state_purchase/view/48932821")</f>
        <v/>
      </c>
      <c r="U21" t="s" s="1">
        <v>224</v>
      </c>
      <c r="V21" t="n" s="4">
        <v>0</v>
      </c>
      <c r="W21" t="s" s="1"/>
      <c r="X21" t="s" s="1">
        <v>237</v>
      </c>
      <c r="Y21" t="n" s="8">
        <v>100491.39</v>
      </c>
      <c r="Z21" t="s" s="1">
        <v>120</v>
      </c>
      <c r="AA21" t="s" s="1">
        <v>222</v>
      </c>
      <c r="AB21" t="s" s="1"/>
      <c r="AC21" t="s" s="1"/>
      <c r="AD21" t="s" s="1"/>
    </row>
    <row r="22" spans="1:30">
      <c r="A22" t="n" s="4">
        <v>18</v>
      </c>
      <c r="B22" t="s" s="1">
        <v>101</v>
      </c>
      <c r="C22" t="s" s="5">
        <v>179</v>
      </c>
      <c r="D22" t="s" s="1">
        <v>80</v>
      </c>
      <c r="E22" t="s" s="1">
        <v>143</v>
      </c>
      <c r="F22" t="n" s="7">
        <v>45327.0</v>
      </c>
      <c r="G22" t="s" s="1"/>
      <c r="H22" t="n" s="7">
        <v>45327.0</v>
      </c>
      <c r="I22" t="n" s="4">
        <v>1</v>
      </c>
      <c r="J22" t="n" s="8">
        <v>13478.000000000000</v>
      </c>
      <c r="K22" t="n" s="8">
        <v>224651.31</v>
      </c>
      <c r="L22" t="n" s="8">
        <v>16.66800044516990651431963199</v>
      </c>
      <c r="M22" t="n" s="8">
        <v>224651.310</v>
      </c>
      <c r="N22" t="n" s="8">
        <v>16.66800044516990651431963199</v>
      </c>
      <c r="O22" t="s" s="5">
        <v>145</v>
      </c>
      <c r="P22" t="n" s="8">
        <v>0.000</v>
      </c>
      <c r="Q22" t="n" s="8">
        <v>0.00</v>
      </c>
      <c r="R22" t="s" s="1">
        <v>145</v>
      </c>
      <c r="S22" t="s" s="1">
        <v>8</v>
      </c>
      <c r="T22" s="9">
        <f>HYPERLINK("https://my.zakupivli.pro/cabinet/purchases/state_purchase/view/48933162")</f>
        <v/>
      </c>
      <c r="U22" t="s" s="1">
        <v>224</v>
      </c>
      <c r="V22" t="n" s="4">
        <v>0</v>
      </c>
      <c r="W22" t="s" s="1"/>
      <c r="X22" t="s" s="1">
        <v>246</v>
      </c>
      <c r="Y22" t="n" s="8">
        <v>224651.31</v>
      </c>
      <c r="Z22" t="s" s="1">
        <v>120</v>
      </c>
      <c r="AA22" t="s" s="1">
        <v>222</v>
      </c>
      <c r="AB22" t="s" s="1"/>
      <c r="AC22" t="s" s="1"/>
      <c r="AD22" t="s" s="1"/>
    </row>
    <row r="23" spans="1:30">
      <c r="A23" t="n" s="4">
        <v>19</v>
      </c>
      <c r="B23" t="s" s="1">
        <v>104</v>
      </c>
      <c r="C23" t="s" s="5">
        <v>188</v>
      </c>
      <c r="D23" t="s" s="1">
        <v>61</v>
      </c>
      <c r="E23" t="s" s="1">
        <v>143</v>
      </c>
      <c r="F23" t="n" s="7">
        <v>45357.0</v>
      </c>
      <c r="G23" t="s" s="1"/>
      <c r="H23" t="n" s="7">
        <v>45357.0</v>
      </c>
      <c r="I23" t="n" s="4">
        <v>1</v>
      </c>
      <c r="J23" t="n" s="8">
        <v>1.000000000000</v>
      </c>
      <c r="K23" t="n" s="8">
        <v>5839522.00</v>
      </c>
      <c r="L23" t="n" s="8">
        <v>5839522</v>
      </c>
      <c r="M23" t="n" s="8">
        <v>5839522.000</v>
      </c>
      <c r="N23" t="n" s="8">
        <v>5839522</v>
      </c>
      <c r="O23" t="s" s="5">
        <v>200</v>
      </c>
      <c r="P23" t="n" s="8">
        <v>0.000</v>
      </c>
      <c r="Q23" t="n" s="8">
        <v>0.00</v>
      </c>
      <c r="R23" t="s" s="1">
        <v>200</v>
      </c>
      <c r="S23" t="s" s="1">
        <v>58</v>
      </c>
      <c r="T23" s="9">
        <f>HYPERLINK("https://my.zakupivli.pro/cabinet/purchases/state_purchase/view/49614998")</f>
        <v/>
      </c>
      <c r="U23" t="s" s="1">
        <v>224</v>
      </c>
      <c r="V23" t="n" s="4">
        <v>0</v>
      </c>
      <c r="W23" t="s" s="1"/>
      <c r="X23" t="s" s="1">
        <v>32</v>
      </c>
      <c r="Y23" t="n" s="8">
        <v>5839522.0</v>
      </c>
      <c r="Z23" t="s" s="1">
        <v>120</v>
      </c>
      <c r="AA23" t="s" s="1">
        <v>222</v>
      </c>
      <c r="AB23" t="s" s="1"/>
      <c r="AC23" t="s" s="1"/>
      <c r="AD23" t="s" s="1"/>
    </row>
    <row r="24" spans="1:30">
      <c r="A24" t="n" s="4">
        <v>20</v>
      </c>
      <c r="B24" t="s" s="1">
        <v>105</v>
      </c>
      <c r="C24" t="s" s="5">
        <v>1</v>
      </c>
      <c r="D24" t="s" s="1">
        <v>53</v>
      </c>
      <c r="E24" t="s" s="1">
        <v>143</v>
      </c>
      <c r="F24" t="n" s="7">
        <v>45357.0</v>
      </c>
      <c r="G24" t="s" s="1"/>
      <c r="H24" t="n" s="7">
        <v>45357.0</v>
      </c>
      <c r="I24" t="n" s="4">
        <v>1</v>
      </c>
      <c r="J24" t="n" s="8">
        <v>148.000000000000</v>
      </c>
      <c r="K24" t="n" s="8">
        <v>8880.00</v>
      </c>
      <c r="L24" t="n" s="8">
        <v>6E+1</v>
      </c>
      <c r="M24" t="n" s="8">
        <v>8880.000</v>
      </c>
      <c r="N24" t="n" s="8">
        <v>6E+1</v>
      </c>
      <c r="O24" t="s" s="5">
        <v>211</v>
      </c>
      <c r="P24" t="n" s="8">
        <v>0.000</v>
      </c>
      <c r="Q24" t="n" s="8">
        <v>0.00</v>
      </c>
      <c r="R24" t="s" s="1">
        <v>211</v>
      </c>
      <c r="S24" t="s" s="1">
        <v>34</v>
      </c>
      <c r="T24" s="9">
        <f>HYPERLINK("https://my.zakupivli.pro/cabinet/purchases/state_purchase/view/49616903")</f>
        <v/>
      </c>
      <c r="U24" t="s" s="1">
        <v>224</v>
      </c>
      <c r="V24" t="n" s="4">
        <v>0</v>
      </c>
      <c r="W24" t="s" s="1"/>
      <c r="X24" t="s" s="1">
        <v>247</v>
      </c>
      <c r="Y24" t="n" s="8">
        <v>8880.0</v>
      </c>
      <c r="Z24" t="s" s="1">
        <v>120</v>
      </c>
      <c r="AA24" t="s" s="1">
        <v>222</v>
      </c>
      <c r="AB24" t="s" s="1"/>
      <c r="AC24" t="s" s="1"/>
      <c r="AD24" t="s" s="1"/>
    </row>
    <row r="25" spans="1:30">
      <c r="A25" t="n" s="4">
        <v>21</v>
      </c>
      <c r="B25" t="s" s="1">
        <v>106</v>
      </c>
      <c r="C25" t="s" s="5">
        <v>219</v>
      </c>
      <c r="D25" t="s" s="1">
        <v>79</v>
      </c>
      <c r="E25" t="s" s="1">
        <v>143</v>
      </c>
      <c r="F25" t="n" s="7">
        <v>45357.0</v>
      </c>
      <c r="G25" t="s" s="1"/>
      <c r="H25" t="n" s="7">
        <v>45357.0</v>
      </c>
      <c r="I25" t="n" s="4">
        <v>1</v>
      </c>
      <c r="J25" t="n" s="8">
        <v>1.000000000000</v>
      </c>
      <c r="K25" t="n" s="8">
        <v>1929.00</v>
      </c>
      <c r="L25" t="n" s="8">
        <v>1929</v>
      </c>
      <c r="M25" t="n" s="8">
        <v>1929.000</v>
      </c>
      <c r="N25" t="n" s="8">
        <v>1929</v>
      </c>
      <c r="O25" t="s" s="5">
        <v>153</v>
      </c>
      <c r="P25" t="n" s="8">
        <v>0.000</v>
      </c>
      <c r="Q25" t="n" s="8">
        <v>0.00</v>
      </c>
      <c r="R25" t="s" s="1">
        <v>153</v>
      </c>
      <c r="S25" t="s" s="1">
        <v>30</v>
      </c>
      <c r="T25" s="9">
        <f>HYPERLINK("https://my.zakupivli.pro/cabinet/purchases/state_purchase/view/49617746")</f>
        <v/>
      </c>
      <c r="U25" t="s" s="1">
        <v>224</v>
      </c>
      <c r="V25" t="n" s="4">
        <v>0</v>
      </c>
      <c r="W25" t="s" s="1"/>
      <c r="X25" t="s" s="1">
        <v>241</v>
      </c>
      <c r="Y25" t="n" s="8">
        <v>1929.0</v>
      </c>
      <c r="Z25" t="s" s="1">
        <v>120</v>
      </c>
      <c r="AA25" t="s" s="1">
        <v>222</v>
      </c>
      <c r="AB25" t="s" s="1"/>
      <c r="AC25" t="s" s="1"/>
      <c r="AD25" t="s" s="1"/>
    </row>
    <row r="26" spans="1:30">
      <c r="A26" t="n" s="4">
        <v>22</v>
      </c>
      <c r="B26" t="s" s="1">
        <v>107</v>
      </c>
      <c r="C26" t="s" s="5">
        <v>192</v>
      </c>
      <c r="D26" t="s" s="1">
        <v>73</v>
      </c>
      <c r="E26" t="s" s="1">
        <v>143</v>
      </c>
      <c r="F26" t="n" s="7">
        <v>45357.0</v>
      </c>
      <c r="G26" t="s" s="1"/>
      <c r="H26" t="n" s="7">
        <v>45357.0</v>
      </c>
      <c r="I26" t="n" s="4">
        <v>1</v>
      </c>
      <c r="J26" t="n" s="8">
        <v>1.000000000000</v>
      </c>
      <c r="K26" t="n" s="8">
        <v>13650.00</v>
      </c>
      <c r="L26" t="n" s="8">
        <v>1.365E+4</v>
      </c>
      <c r="M26" t="n" s="8">
        <v>13650.000</v>
      </c>
      <c r="N26" t="n" s="8">
        <v>1.365E+4</v>
      </c>
      <c r="O26" t="s" s="5">
        <v>125</v>
      </c>
      <c r="P26" t="n" s="8">
        <v>0.000</v>
      </c>
      <c r="Q26" t="n" s="8">
        <v>0.00</v>
      </c>
      <c r="R26" t="s" s="1">
        <v>125</v>
      </c>
      <c r="S26" t="s" s="1">
        <v>19</v>
      </c>
      <c r="T26" s="9">
        <f>HYPERLINK("https://my.zakupivli.pro/cabinet/purchases/state_purchase/view/49621513")</f>
        <v/>
      </c>
      <c r="U26" t="s" s="1">
        <v>224</v>
      </c>
      <c r="V26" t="n" s="4">
        <v>0</v>
      </c>
      <c r="W26" t="s" s="1"/>
      <c r="X26" t="s" s="1">
        <v>243</v>
      </c>
      <c r="Y26" t="n" s="8">
        <v>13650.0</v>
      </c>
      <c r="Z26" t="s" s="1">
        <v>120</v>
      </c>
      <c r="AA26" t="s" s="1">
        <v>222</v>
      </c>
      <c r="AB26" t="s" s="1"/>
      <c r="AC26" t="s" s="1"/>
      <c r="AD26" t="s" s="1"/>
    </row>
    <row r="27" spans="1:30">
      <c r="A27" t="n" s="4">
        <v>23</v>
      </c>
      <c r="B27" t="s" s="1">
        <v>108</v>
      </c>
      <c r="C27" t="s" s="5">
        <v>171</v>
      </c>
      <c r="D27" t="s" s="1">
        <v>74</v>
      </c>
      <c r="E27" t="s" s="1">
        <v>143</v>
      </c>
      <c r="F27" t="n" s="7">
        <v>45357.0</v>
      </c>
      <c r="G27" t="s" s="1"/>
      <c r="H27" t="n" s="7">
        <v>45357.0</v>
      </c>
      <c r="I27" t="n" s="4">
        <v>1</v>
      </c>
      <c r="J27" t="n" s="8">
        <v>1.000000000000</v>
      </c>
      <c r="K27" t="n" s="8">
        <v>4160.00</v>
      </c>
      <c r="L27" t="n" s="8">
        <v>4.16E+3</v>
      </c>
      <c r="M27" t="n" s="8">
        <v>4160.000</v>
      </c>
      <c r="N27" t="n" s="8">
        <v>4.16E+3</v>
      </c>
      <c r="O27" t="s" s="5">
        <v>210</v>
      </c>
      <c r="P27" t="n" s="8">
        <v>0.000</v>
      </c>
      <c r="Q27" t="n" s="8">
        <v>0.00</v>
      </c>
      <c r="R27" t="s" s="1">
        <v>210</v>
      </c>
      <c r="S27" t="s" s="1">
        <v>18</v>
      </c>
      <c r="T27" s="9">
        <f>HYPERLINK("https://my.zakupivli.pro/cabinet/purchases/state_purchase/view/49622142")</f>
        <v/>
      </c>
      <c r="U27" t="s" s="1">
        <v>224</v>
      </c>
      <c r="V27" t="n" s="4">
        <v>0</v>
      </c>
      <c r="W27" t="s" s="1"/>
      <c r="X27" t="s" s="1">
        <v>233</v>
      </c>
      <c r="Y27" t="n" s="8">
        <v>4160.0</v>
      </c>
      <c r="Z27" t="s" s="1">
        <v>120</v>
      </c>
      <c r="AA27" t="s" s="1">
        <v>222</v>
      </c>
      <c r="AB27" t="s" s="1"/>
      <c r="AC27" t="s" s="1"/>
      <c r="AD27" t="s" s="1"/>
    </row>
    <row r="28" spans="1:30">
      <c r="A28" t="n" s="4">
        <v>24</v>
      </c>
      <c r="B28" t="s" s="1">
        <v>109</v>
      </c>
      <c r="C28" t="s" s="5">
        <v>170</v>
      </c>
      <c r="D28" t="s" s="1">
        <v>74</v>
      </c>
      <c r="E28" t="s" s="1">
        <v>143</v>
      </c>
      <c r="F28" t="n" s="7">
        <v>45357.0</v>
      </c>
      <c r="G28" t="s" s="1"/>
      <c r="H28" t="n" s="7">
        <v>45357.0</v>
      </c>
      <c r="I28" t="n" s="4">
        <v>1</v>
      </c>
      <c r="J28" t="n" s="8">
        <v>1.000000000000</v>
      </c>
      <c r="K28" t="n" s="8">
        <v>16300.00</v>
      </c>
      <c r="L28" t="n" s="8">
        <v>1.63E+4</v>
      </c>
      <c r="M28" t="n" s="8">
        <v>16300.000</v>
      </c>
      <c r="N28" t="n" s="8">
        <v>1.63E+4</v>
      </c>
      <c r="O28" t="s" s="5">
        <v>210</v>
      </c>
      <c r="P28" t="n" s="8">
        <v>0.000</v>
      </c>
      <c r="Q28" t="n" s="8">
        <v>0.00</v>
      </c>
      <c r="R28" t="s" s="1">
        <v>210</v>
      </c>
      <c r="S28" t="s" s="1">
        <v>18</v>
      </c>
      <c r="T28" s="9">
        <f>HYPERLINK("https://my.zakupivli.pro/cabinet/purchases/state_purchase/view/49623392")</f>
        <v/>
      </c>
      <c r="U28" t="s" s="1">
        <v>224</v>
      </c>
      <c r="V28" t="n" s="4">
        <v>0</v>
      </c>
      <c r="W28" t="s" s="1"/>
      <c r="X28" t="s" s="1">
        <v>234</v>
      </c>
      <c r="Y28" t="n" s="8">
        <v>16300.0</v>
      </c>
      <c r="Z28" t="s" s="1">
        <v>120</v>
      </c>
      <c r="AA28" t="s" s="1">
        <v>222</v>
      </c>
      <c r="AB28" t="s" s="1"/>
      <c r="AC28" t="s" s="1"/>
      <c r="AD28" t="s" s="1"/>
    </row>
    <row r="29" spans="1:30">
      <c r="A29" t="n" s="4">
        <v>25</v>
      </c>
      <c r="B29" t="s" s="1">
        <v>110</v>
      </c>
      <c r="C29" t="s" s="5">
        <v>176</v>
      </c>
      <c r="D29" t="s" s="1">
        <v>76</v>
      </c>
      <c r="E29" t="s" s="1">
        <v>143</v>
      </c>
      <c r="F29" t="n" s="7">
        <v>45357.0</v>
      </c>
      <c r="G29" t="s" s="1"/>
      <c r="H29" t="n" s="7">
        <v>45357.0</v>
      </c>
      <c r="I29" t="n" s="4">
        <v>1</v>
      </c>
      <c r="J29" t="n" s="8">
        <v>1.000000000000</v>
      </c>
      <c r="K29" t="n" s="8">
        <v>83173.92</v>
      </c>
      <c r="L29" t="n" s="8">
        <v>83173.92</v>
      </c>
      <c r="M29" t="n" s="8">
        <v>83173.920</v>
      </c>
      <c r="N29" t="n" s="8">
        <v>83173.92</v>
      </c>
      <c r="O29" t="s" s="5">
        <v>133</v>
      </c>
      <c r="P29" t="n" s="8">
        <v>0.000</v>
      </c>
      <c r="Q29" t="n" s="8">
        <v>0.00</v>
      </c>
      <c r="R29" t="s" s="1">
        <v>133</v>
      </c>
      <c r="S29" t="s" s="1">
        <v>47</v>
      </c>
      <c r="T29" s="9">
        <f>HYPERLINK("https://my.zakupivli.pro/cabinet/purchases/state_purchase/view/49623939")</f>
        <v/>
      </c>
      <c r="U29" t="s" s="1">
        <v>224</v>
      </c>
      <c r="V29" t="n" s="4">
        <v>0</v>
      </c>
      <c r="W29" t="s" s="1"/>
      <c r="X29" t="s" s="1">
        <v>240</v>
      </c>
      <c r="Y29" t="n" s="8">
        <v>83173.92</v>
      </c>
      <c r="Z29" t="s" s="1">
        <v>120</v>
      </c>
      <c r="AA29" t="s" s="1">
        <v>222</v>
      </c>
      <c r="AB29" t="s" s="1"/>
      <c r="AC29" t="s" s="1"/>
      <c r="AD29" t="s" s="1"/>
    </row>
    <row r="30" spans="1:30">
      <c r="A30" t="n" s="4">
        <v>26</v>
      </c>
      <c r="B30" t="s" s="1">
        <v>111</v>
      </c>
      <c r="C30" t="s" s="5">
        <v>147</v>
      </c>
      <c r="D30" t="s" s="1">
        <v>35</v>
      </c>
      <c r="E30" t="s" s="1">
        <v>143</v>
      </c>
      <c r="F30" t="n" s="7">
        <v>45369.0</v>
      </c>
      <c r="G30" t="s" s="1"/>
      <c r="H30" t="n" s="7">
        <v>45369.0</v>
      </c>
      <c r="I30" t="n" s="4">
        <v>1</v>
      </c>
      <c r="J30" t="n" s="8">
        <v>3043.000000000000</v>
      </c>
      <c r="K30" t="n" s="8">
        <v>115372.98</v>
      </c>
      <c r="L30" t="n" s="8">
        <v>37.91422280644101215905356556</v>
      </c>
      <c r="M30" t="n" s="8">
        <v>115372.980</v>
      </c>
      <c r="N30" t="n" s="8">
        <v>37.91422280644101215905356556</v>
      </c>
      <c r="O30" t="s" s="5">
        <v>162</v>
      </c>
      <c r="P30" t="n" s="8">
        <v>0.000</v>
      </c>
      <c r="Q30" t="n" s="8">
        <v>0.00</v>
      </c>
      <c r="R30" t="s" s="1">
        <v>162</v>
      </c>
      <c r="S30" t="s" s="1">
        <v>43</v>
      </c>
      <c r="T30" s="9">
        <f>HYPERLINK("https://my.zakupivli.pro/cabinet/purchases/state_purchase/view/49847920")</f>
        <v/>
      </c>
      <c r="U30" t="s" s="1">
        <v>224</v>
      </c>
      <c r="V30" t="n" s="4">
        <v>0</v>
      </c>
      <c r="W30" t="s" s="1"/>
      <c r="X30" t="s" s="1">
        <v>17</v>
      </c>
      <c r="Y30" t="n" s="8">
        <v>115372.98</v>
      </c>
      <c r="Z30" t="s" s="1">
        <v>120</v>
      </c>
      <c r="AA30" t="s" s="1">
        <v>222</v>
      </c>
      <c r="AB30" t="s" s="1"/>
      <c r="AC30" t="s" s="1"/>
      <c r="AD30" t="s" s="1"/>
    </row>
    <row r="31" spans="1:30">
      <c r="A31" t="n" s="4">
        <v>27</v>
      </c>
      <c r="B31" t="s" s="1">
        <v>112</v>
      </c>
      <c r="C31" t="s" s="5">
        <v>220</v>
      </c>
      <c r="D31" t="s" s="1">
        <v>24</v>
      </c>
      <c r="E31" t="s" s="1">
        <v>143</v>
      </c>
      <c r="F31" t="n" s="7">
        <v>45369.0</v>
      </c>
      <c r="G31" t="s" s="1"/>
      <c r="H31" t="n" s="7">
        <v>45369.0</v>
      </c>
      <c r="I31" t="n" s="4">
        <v>1</v>
      </c>
      <c r="J31" t="n" s="8">
        <v>490.000000000000</v>
      </c>
      <c r="K31" t="n" s="8">
        <v>13021.20</v>
      </c>
      <c r="L31" t="n" s="8">
        <v>26.57387755102040816326530612</v>
      </c>
      <c r="M31" t="n" s="8">
        <v>13021.200</v>
      </c>
      <c r="N31" t="n" s="8">
        <v>26.57387755102040816326530612</v>
      </c>
      <c r="O31" t="s" s="5">
        <v>162</v>
      </c>
      <c r="P31" t="n" s="8">
        <v>0.000</v>
      </c>
      <c r="Q31" t="n" s="8">
        <v>0.00</v>
      </c>
      <c r="R31" t="s" s="1">
        <v>162</v>
      </c>
      <c r="S31" t="s" s="1">
        <v>43</v>
      </c>
      <c r="T31" s="9">
        <f>HYPERLINK("https://my.zakupivli.pro/cabinet/purchases/state_purchase/view/49848515")</f>
        <v/>
      </c>
      <c r="U31" t="s" s="1">
        <v>224</v>
      </c>
      <c r="V31" t="n" s="4">
        <v>0</v>
      </c>
      <c r="W31" t="s" s="1"/>
      <c r="X31" t="s" s="1">
        <v>17</v>
      </c>
      <c r="Y31" t="n" s="8">
        <v>13021.2</v>
      </c>
      <c r="Z31" t="s" s="1">
        <v>120</v>
      </c>
      <c r="AA31" t="s" s="1">
        <v>222</v>
      </c>
      <c r="AB31" t="s" s="1"/>
      <c r="AC31" t="s" s="1"/>
      <c r="AD31" t="s" s="1"/>
    </row>
    <row r="32" spans="1:30">
      <c r="A32" t="n" s="4">
        <v>28</v>
      </c>
      <c r="B32" t="s" s="1">
        <v>113</v>
      </c>
      <c r="C32" t="s" s="5">
        <v>155</v>
      </c>
      <c r="D32" t="s" s="1">
        <v>79</v>
      </c>
      <c r="E32" t="s" s="1">
        <v>143</v>
      </c>
      <c r="F32" t="n" s="7">
        <v>45371.0</v>
      </c>
      <c r="G32" t="s" s="1"/>
      <c r="H32" t="n" s="7">
        <v>45371.0</v>
      </c>
      <c r="I32" t="n" s="4">
        <v>1</v>
      </c>
      <c r="J32" t="n" s="8">
        <v>1.000000000000</v>
      </c>
      <c r="K32" t="n" s="8">
        <v>650.00</v>
      </c>
      <c r="L32" t="n" s="8">
        <v>6.5E+2</v>
      </c>
      <c r="M32" t="n" s="8">
        <v>650.000</v>
      </c>
      <c r="N32" t="n" s="8">
        <v>6.5E+2</v>
      </c>
      <c r="O32" t="s" s="5">
        <v>199</v>
      </c>
      <c r="P32" t="n" s="8">
        <v>0.000</v>
      </c>
      <c r="Q32" t="n" s="8">
        <v>0.00</v>
      </c>
      <c r="R32" t="s" s="1">
        <v>199</v>
      </c>
      <c r="S32" t="s" s="1">
        <v>49</v>
      </c>
      <c r="T32" s="9">
        <f>HYPERLINK("https://my.zakupivli.pro/cabinet/purchases/state_purchase/view/49922447")</f>
        <v/>
      </c>
      <c r="U32" t="s" s="1">
        <v>224</v>
      </c>
      <c r="V32" t="n" s="4">
        <v>0</v>
      </c>
      <c r="W32" t="s" s="1"/>
      <c r="X32" t="s" s="1">
        <v>245</v>
      </c>
      <c r="Y32" t="n" s="8">
        <v>650.0</v>
      </c>
      <c r="Z32" t="s" s="1">
        <v>120</v>
      </c>
      <c r="AA32" t="s" s="1">
        <v>222</v>
      </c>
      <c r="AB32" t="s" s="1"/>
      <c r="AC32" t="s" s="1"/>
      <c r="AD32" t="s" s="1"/>
    </row>
    <row r="33" spans="1:30">
      <c r="A33" t="n" s="4">
        <v>29</v>
      </c>
      <c r="B33" t="s" s="1">
        <v>114</v>
      </c>
      <c r="C33" t="s" s="5">
        <v>166</v>
      </c>
      <c r="D33" t="s" s="1">
        <v>24</v>
      </c>
      <c r="E33" t="s" s="1">
        <v>143</v>
      </c>
      <c r="F33" t="n" s="7">
        <v>45371.0</v>
      </c>
      <c r="G33" t="s" s="1"/>
      <c r="H33" t="n" s="7">
        <v>45371.0</v>
      </c>
      <c r="I33" t="n" s="4">
        <v>1</v>
      </c>
      <c r="J33" t="n" s="8">
        <v>2050.000000000000</v>
      </c>
      <c r="K33" t="n" s="8">
        <v>35400.00</v>
      </c>
      <c r="L33" t="n" s="8">
        <v>17.26829268292682926829268293</v>
      </c>
      <c r="M33" t="n" s="8">
        <v>35400.000</v>
      </c>
      <c r="N33" t="n" s="8">
        <v>17.26829268292682926829268293</v>
      </c>
      <c r="O33" t="s" s="5">
        <v>197</v>
      </c>
      <c r="P33" t="n" s="8">
        <v>0.000</v>
      </c>
      <c r="Q33" t="n" s="8">
        <v>0.00</v>
      </c>
      <c r="R33" t="s" s="1">
        <v>197</v>
      </c>
      <c r="S33" t="s" s="1">
        <v>55</v>
      </c>
      <c r="T33" s="9">
        <f>HYPERLINK("https://my.zakupivli.pro/cabinet/purchases/state_purchase/view/49922960")</f>
        <v/>
      </c>
      <c r="U33" t="s" s="1">
        <v>224</v>
      </c>
      <c r="V33" t="n" s="4">
        <v>0</v>
      </c>
      <c r="W33" t="s" s="1"/>
      <c r="X33" t="s" s="1">
        <v>239</v>
      </c>
      <c r="Y33" t="n" s="8">
        <v>35400.0</v>
      </c>
      <c r="Z33" t="s" s="1">
        <v>120</v>
      </c>
      <c r="AA33" t="s" s="1">
        <v>222</v>
      </c>
      <c r="AB33" t="s" s="1"/>
      <c r="AC33" t="s" s="1"/>
      <c r="AD33" t="s" s="1"/>
    </row>
    <row r="34" spans="1:30">
      <c r="A34" t="n" s="4">
        <v>30</v>
      </c>
      <c r="B34" t="s" s="1">
        <v>115</v>
      </c>
      <c r="C34" t="s" s="5">
        <v>159</v>
      </c>
      <c r="D34" t="s" s="1">
        <v>79</v>
      </c>
      <c r="E34" t="s" s="1">
        <v>143</v>
      </c>
      <c r="F34" t="n" s="7">
        <v>45373.0</v>
      </c>
      <c r="G34" t="s" s="1"/>
      <c r="H34" t="n" s="7">
        <v>45373.0</v>
      </c>
      <c r="I34" t="n" s="4">
        <v>1</v>
      </c>
      <c r="J34" t="n" s="8">
        <v>1.000000000000</v>
      </c>
      <c r="K34" t="n" s="8">
        <v>8078.00</v>
      </c>
      <c r="L34" t="n" s="8">
        <v>8078</v>
      </c>
      <c r="M34" t="n" s="8">
        <v>8078.000</v>
      </c>
      <c r="N34" t="n" s="8">
        <v>8078</v>
      </c>
      <c r="O34" t="s" s="5">
        <v>153</v>
      </c>
      <c r="P34" t="n" s="8">
        <v>0.000</v>
      </c>
      <c r="Q34" t="n" s="8">
        <v>0.00</v>
      </c>
      <c r="R34" t="s" s="1">
        <v>153</v>
      </c>
      <c r="S34" t="s" s="1">
        <v>30</v>
      </c>
      <c r="T34" s="9">
        <f>HYPERLINK("https://my.zakupivli.pro/cabinet/purchases/state_purchase/view/49967004")</f>
        <v/>
      </c>
      <c r="U34" t="s" s="1">
        <v>224</v>
      </c>
      <c r="V34" t="n" s="4">
        <v>0</v>
      </c>
      <c r="W34" t="s" s="1"/>
      <c r="X34" t="s" s="1">
        <v>242</v>
      </c>
      <c r="Y34" t="n" s="8">
        <v>8078.0</v>
      </c>
      <c r="Z34" t="s" s="1">
        <v>120</v>
      </c>
      <c r="AA34" t="s" s="1">
        <v>222</v>
      </c>
      <c r="AB34" t="s" s="1"/>
      <c r="AC34" t="s" s="1"/>
      <c r="AD34" t="s" s="1"/>
    </row>
    <row r="35" spans="1:30">
      <c r="A35" t="n" s="4">
        <v>31</v>
      </c>
      <c r="B35" t="s" s="1">
        <v>116</v>
      </c>
      <c r="C35" t="s" s="5">
        <v>178</v>
      </c>
      <c r="D35" t="s" s="1">
        <v>65</v>
      </c>
      <c r="E35" t="s" s="1">
        <v>143</v>
      </c>
      <c r="F35" t="n" s="7">
        <v>45373.0</v>
      </c>
      <c r="G35" t="s" s="1"/>
      <c r="H35" t="n" s="7">
        <v>45373.0</v>
      </c>
      <c r="I35" t="n" s="4">
        <v>1</v>
      </c>
      <c r="J35" t="n" s="8">
        <v>1.000000000000</v>
      </c>
      <c r="K35" t="n" s="8">
        <v>600000.00</v>
      </c>
      <c r="L35" t="n" s="8">
        <v>6E+5</v>
      </c>
      <c r="M35" t="n" s="8">
        <v>600000.000</v>
      </c>
      <c r="N35" t="n" s="8">
        <v>6E+5</v>
      </c>
      <c r="O35" t="s" s="5">
        <v>215</v>
      </c>
      <c r="P35" t="n" s="8">
        <v>0.000</v>
      </c>
      <c r="Q35" t="n" s="8">
        <v>0.00</v>
      </c>
      <c r="R35" t="s" s="1">
        <v>215</v>
      </c>
      <c r="S35" t="s" s="1">
        <v>33</v>
      </c>
      <c r="T35" s="9">
        <f>HYPERLINK("https://my.zakupivli.pro/cabinet/purchases/state_purchase/view/49969178")</f>
        <v/>
      </c>
      <c r="U35" t="s" s="1">
        <v>224</v>
      </c>
      <c r="V35" t="n" s="4">
        <v>0</v>
      </c>
      <c r="W35" t="s" s="1"/>
      <c r="X35" t="s" s="1">
        <v>231</v>
      </c>
      <c r="Y35" t="n" s="8">
        <v>600000.0</v>
      </c>
      <c r="Z35" t="s" s="1">
        <v>120</v>
      </c>
      <c r="AA35" t="s" s="1">
        <v>225</v>
      </c>
      <c r="AB35" t="s" s="1"/>
      <c r="AC35" t="s" s="1"/>
      <c r="AD35" t="s" s="1"/>
    </row>
    <row r="36" spans="1:30">
      <c r="A36" t="n" s="4">
        <v>32</v>
      </c>
      <c r="B36" t="s" s="1">
        <v>117</v>
      </c>
      <c r="C36" t="s" s="5">
        <v>189</v>
      </c>
      <c r="D36" t="s" s="1">
        <v>65</v>
      </c>
      <c r="E36" t="s" s="1">
        <v>143</v>
      </c>
      <c r="F36" t="n" s="7">
        <v>45373.0</v>
      </c>
      <c r="G36" t="s" s="1"/>
      <c r="H36" t="n" s="7">
        <v>45373.0</v>
      </c>
      <c r="I36" t="n" s="4">
        <v>1</v>
      </c>
      <c r="J36" t="n" s="8">
        <v>1.000000000000</v>
      </c>
      <c r="K36" t="n" s="8">
        <v>60000.00</v>
      </c>
      <c r="L36" t="n" s="8">
        <v>6E+4</v>
      </c>
      <c r="M36" t="n" s="8">
        <v>60000.000</v>
      </c>
      <c r="N36" t="n" s="8">
        <v>6E+4</v>
      </c>
      <c r="O36" t="s" s="5">
        <v>215</v>
      </c>
      <c r="P36" t="n" s="8">
        <v>0.000</v>
      </c>
      <c r="Q36" t="n" s="8">
        <v>0.00</v>
      </c>
      <c r="R36" t="s" s="1">
        <v>215</v>
      </c>
      <c r="S36" t="s" s="1">
        <v>33</v>
      </c>
      <c r="T36" s="9">
        <f>HYPERLINK("https://my.zakupivli.pro/cabinet/purchases/state_purchase/view/49974367")</f>
        <v/>
      </c>
      <c r="U36" t="s" s="1">
        <v>224</v>
      </c>
      <c r="V36" t="n" s="4">
        <v>0</v>
      </c>
      <c r="W36" t="s" s="1"/>
      <c r="X36" t="s" s="1">
        <v>231</v>
      </c>
      <c r="Y36" t="n" s="8">
        <v>60000.0</v>
      </c>
      <c r="Z36" t="s" s="1">
        <v>120</v>
      </c>
      <c r="AA36" t="s" s="1">
        <v>222</v>
      </c>
      <c r="AB36" t="s" s="1"/>
      <c r="AC36" t="s" s="1"/>
      <c r="AD36" t="s" s="1"/>
    </row>
    <row r="37" spans="1:30">
      <c r="A37" t="n" s="4">
        <v>33</v>
      </c>
      <c r="B37" t="s" s="1">
        <v>118</v>
      </c>
      <c r="C37" t="s" s="5">
        <v>139</v>
      </c>
      <c r="D37" t="s" s="1">
        <v>28</v>
      </c>
      <c r="E37" t="s" s="1">
        <v>143</v>
      </c>
      <c r="F37" t="n" s="7">
        <v>45378.0</v>
      </c>
      <c r="G37" t="s" s="1"/>
      <c r="H37" t="n" s="7">
        <v>45378.0</v>
      </c>
      <c r="I37" t="n" s="4">
        <v>1</v>
      </c>
      <c r="J37" t="n" s="8">
        <v>26.000000000000</v>
      </c>
      <c r="K37" t="n" s="8">
        <v>45000.00</v>
      </c>
      <c r="L37" t="n" s="8">
        <v>1730.769230769230769230769231</v>
      </c>
      <c r="M37" t="n" s="8">
        <v>45000.000</v>
      </c>
      <c r="N37" t="n" s="8">
        <v>1730.769230769230769230769231</v>
      </c>
      <c r="O37" t="s" s="5">
        <v>212</v>
      </c>
      <c r="P37" t="n" s="8">
        <v>0.000</v>
      </c>
      <c r="Q37" t="n" s="8">
        <v>0.00</v>
      </c>
      <c r="R37" t="s" s="1">
        <v>212</v>
      </c>
      <c r="S37" t="s" s="1">
        <v>38</v>
      </c>
      <c r="T37" s="9">
        <f>HYPERLINK("https://my.zakupivli.pro/cabinet/purchases/state_purchase/view/50066299")</f>
        <v/>
      </c>
      <c r="U37" t="s" s="1">
        <v>224</v>
      </c>
      <c r="V37" t="n" s="4">
        <v>0</v>
      </c>
      <c r="W37" t="s" s="1"/>
      <c r="X37" t="s" s="1">
        <v>236</v>
      </c>
      <c r="Y37" t="n" s="8">
        <v>45000.0</v>
      </c>
      <c r="Z37" t="s" s="1">
        <v>120</v>
      </c>
      <c r="AA37" t="s" s="1">
        <v>222</v>
      </c>
      <c r="AB37" t="s" s="1"/>
      <c r="AC37" t="s" s="1"/>
      <c r="AD37" t="s" s="1"/>
    </row>
    <row r="38" spans="1:30">
      <c r="A38" t="n" s="4">
        <v>34</v>
      </c>
      <c r="B38" t="s" s="1">
        <v>119</v>
      </c>
      <c r="C38" t="s" s="5">
        <v>169</v>
      </c>
      <c r="D38" t="s" s="1">
        <v>75</v>
      </c>
      <c r="E38" t="s" s="1">
        <v>143</v>
      </c>
      <c r="F38" t="n" s="7">
        <v>45379.0</v>
      </c>
      <c r="G38" t="s" s="1"/>
      <c r="H38" t="n" s="7">
        <v>45379.0</v>
      </c>
      <c r="I38" t="n" s="4">
        <v>1</v>
      </c>
      <c r="J38" t="n" s="8">
        <v>1.000000000000</v>
      </c>
      <c r="K38" t="n" s="8">
        <v>21876.00</v>
      </c>
      <c r="L38" t="n" s="8">
        <v>21876</v>
      </c>
      <c r="M38" t="n" s="8">
        <v>21876.000</v>
      </c>
      <c r="N38" t="n" s="8">
        <v>21876</v>
      </c>
      <c r="O38" t="s" s="5">
        <v>163</v>
      </c>
      <c r="P38" t="n" s="8">
        <v>0.000</v>
      </c>
      <c r="Q38" t="n" s="8">
        <v>0.00</v>
      </c>
      <c r="R38" t="s" s="1">
        <v>163</v>
      </c>
      <c r="S38" t="s" s="1">
        <v>7</v>
      </c>
      <c r="T38" s="9">
        <f>HYPERLINK("https://my.zakupivli.pro/cabinet/purchases/state_purchase/view/50085127")</f>
        <v/>
      </c>
      <c r="U38" t="s" s="1">
        <v>224</v>
      </c>
      <c r="V38" t="n" s="4">
        <v>0</v>
      </c>
      <c r="W38" t="s" s="1"/>
      <c r="X38" t="s" s="1">
        <v>235</v>
      </c>
      <c r="Y38" t="n" s="8">
        <v>21876.0</v>
      </c>
      <c r="Z38" t="s" s="1">
        <v>120</v>
      </c>
      <c r="AA38" t="s" s="1">
        <v>222</v>
      </c>
      <c r="AB38" t="s" s="1"/>
      <c r="AC38" t="s" s="1"/>
      <c r="AD38" t="s" s="1"/>
    </row>
    <row r="39" spans="1:30">
      <c r="A39" t="n" s="4">
        <v>35</v>
      </c>
      <c r="B39" t="s" s="1">
        <v>103</v>
      </c>
      <c r="C39" t="s" s="5">
        <v>194</v>
      </c>
      <c r="D39" t="s" s="1">
        <v>50</v>
      </c>
      <c r="E39" t="s" s="1">
        <v>132</v>
      </c>
      <c r="F39" t="n" s="7">
        <v>45348.0</v>
      </c>
      <c r="G39" t="n" s="7">
        <v>45356.0</v>
      </c>
      <c r="H39" t="n" s="7">
        <v>45364.0</v>
      </c>
      <c r="I39" t="n" s="4">
        <v>3</v>
      </c>
      <c r="J39" t="n" s="8">
        <v>150.000000000000</v>
      </c>
      <c r="K39" t="n" s="8">
        <v>131000.00</v>
      </c>
      <c r="L39" t="n" s="8">
        <v>873.3333333333333333333333333</v>
      </c>
      <c r="M39" t="n" s="8">
        <v>82980.000</v>
      </c>
      <c r="N39" t="n" s="8">
        <v>553.2</v>
      </c>
      <c r="O39" t="s" s="5">
        <v>164</v>
      </c>
      <c r="P39" t="n" s="8">
        <v>48020.000</v>
      </c>
      <c r="Q39" t="n" s="8">
        <v>36.66</v>
      </c>
      <c r="R39" t="s" s="1">
        <v>164</v>
      </c>
      <c r="S39" t="s" s="1">
        <v>41</v>
      </c>
      <c r="T39" s="9">
        <f>HYPERLINK("https://my.zakupivli.pro/cabinet/purchases/state_purchase_lot/view/1216028")</f>
        <v/>
      </c>
      <c r="U39" t="s" s="1">
        <v>223</v>
      </c>
      <c r="V39" t="n" s="4">
        <v>0</v>
      </c>
      <c r="W39" t="s" s="1"/>
      <c r="X39" t="s" s="1">
        <v>14</v>
      </c>
      <c r="Y39" t="n" s="8">
        <v>82980.0</v>
      </c>
      <c r="Z39" t="s" s="1">
        <v>120</v>
      </c>
      <c r="AA39" t="s" s="1">
        <v>222</v>
      </c>
      <c r="AB39" t="s" s="1"/>
      <c r="AC39" t="s" s="1"/>
      <c r="AD39" t="s" s="1">
        <v>42</v>
      </c>
    </row>
    <row r="40" spans="1:30">
      <c r="A40" t="n" s="4">
        <v>36</v>
      </c>
      <c r="B40" t="s" s="1">
        <v>103</v>
      </c>
      <c r="C40" t="s" s="5">
        <v>204</v>
      </c>
      <c r="D40" t="s" s="1">
        <v>52</v>
      </c>
      <c r="E40" t="s" s="1">
        <v>132</v>
      </c>
      <c r="F40" t="n" s="7">
        <v>45348.0</v>
      </c>
      <c r="G40" t="n" s="7">
        <v>45356.0</v>
      </c>
      <c r="H40" t="n" s="7">
        <v>45356.0</v>
      </c>
      <c r="I40" t="n" s="4">
        <v>0</v>
      </c>
      <c r="J40" t="n" s="8">
        <v>4.000000000000</v>
      </c>
      <c r="K40" t="n" s="8">
        <v>8000.00</v>
      </c>
      <c r="L40" t="n" s="8">
        <v>2E+3</v>
      </c>
      <c r="M40" t="n" s="4">
        <v>0</v>
      </c>
      <c r="N40" t="s" s="1"/>
      <c r="O40" t="s" s="5"/>
      <c r="P40" t="s" s="1"/>
      <c r="Q40" t="s" s="1"/>
      <c r="R40" t="s" s="1"/>
      <c r="S40" t="s" s="1"/>
      <c r="T40" s="9">
        <f>HYPERLINK("https://my.zakupivli.pro/cabinet/purchases/state_purchase_lot/view/1216029")</f>
        <v/>
      </c>
      <c r="U40" t="s" s="1">
        <v>226</v>
      </c>
      <c r="V40" t="n" s="4">
        <v>0</v>
      </c>
      <c r="W40" t="s" s="1"/>
      <c r="X40" t="s" s="1"/>
      <c r="Y40" t="s" s="1"/>
      <c r="Z40" t="s" s="1"/>
      <c r="AA40" t="s" s="1"/>
      <c r="AB40" t="s" s="1"/>
      <c r="AC40" t="s" s="1"/>
      <c r="AD40" t="s" s="1"/>
    </row>
    <row r="41" spans="1:30">
      <c r="A41" t="n" s="4">
        <v>37</v>
      </c>
      <c r="B41" t="s" s="1">
        <v>103</v>
      </c>
      <c r="C41" t="s" s="5">
        <v>140</v>
      </c>
      <c r="D41" t="s" s="1">
        <v>51</v>
      </c>
      <c r="E41" t="s" s="1">
        <v>132</v>
      </c>
      <c r="F41" t="n" s="7">
        <v>45348.0</v>
      </c>
      <c r="G41" t="n" s="7">
        <v>45356.0</v>
      </c>
      <c r="H41" t="n" s="7">
        <v>45356.0</v>
      </c>
      <c r="I41" t="n" s="4">
        <v>0</v>
      </c>
      <c r="J41" t="n" s="8">
        <v>4.000000000000</v>
      </c>
      <c r="K41" t="n" s="8">
        <v>18000.00</v>
      </c>
      <c r="L41" t="n" s="8">
        <v>4.5E+3</v>
      </c>
      <c r="M41" t="n" s="4">
        <v>0</v>
      </c>
      <c r="N41" t="s" s="1"/>
      <c r="O41" t="s" s="5"/>
      <c r="P41" t="s" s="1"/>
      <c r="Q41" t="s" s="1"/>
      <c r="R41" t="s" s="1"/>
      <c r="S41" t="s" s="1"/>
      <c r="T41" s="9">
        <f>HYPERLINK("https://my.zakupivli.pro/cabinet/purchases/state_purchase_lot/view/1216030")</f>
        <v/>
      </c>
      <c r="U41" t="s" s="1">
        <v>226</v>
      </c>
      <c r="V41" t="n" s="4">
        <v>0</v>
      </c>
      <c r="W41" t="s" s="1"/>
      <c r="X41" t="s" s="1"/>
      <c r="Y41" t="s" s="1"/>
      <c r="Z41" t="s" s="1"/>
      <c r="AA41" t="s" s="1"/>
      <c r="AB41" t="s" s="1"/>
      <c r="AC41" t="s" s="1"/>
      <c r="AD41" t="s" s="1"/>
    </row>
    <row r="42" spans="1:30">
      <c r="A42" t="n" s="4">
        <v>38</v>
      </c>
      <c r="B42" t="s" s="1">
        <v>102</v>
      </c>
      <c r="C42" t="s" s="5">
        <v>126</v>
      </c>
      <c r="D42" t="s" s="1">
        <v>11</v>
      </c>
      <c r="E42" t="s" s="1">
        <v>132</v>
      </c>
      <c r="F42" t="n" s="7">
        <v>45329.0</v>
      </c>
      <c r="G42" t="n" s="7">
        <v>45337.0</v>
      </c>
      <c r="H42" t="n" s="7">
        <v>45348.0</v>
      </c>
      <c r="I42" t="n" s="4">
        <v>1</v>
      </c>
      <c r="J42" t="n" s="8">
        <v>3500.000000000000</v>
      </c>
      <c r="K42" t="n" s="8">
        <v>200000.00</v>
      </c>
      <c r="L42" t="n" s="8">
        <v>57.14285714285714285714285714</v>
      </c>
      <c r="M42" t="n" s="8">
        <v>192465.000</v>
      </c>
      <c r="N42" t="n" s="8">
        <v>54.99</v>
      </c>
      <c r="O42" t="s" s="5">
        <v>196</v>
      </c>
      <c r="P42" t="n" s="8">
        <v>7535.000</v>
      </c>
      <c r="Q42" t="n" s="8">
        <v>3.77</v>
      </c>
      <c r="R42" t="s" s="1">
        <v>196</v>
      </c>
      <c r="S42" t="s" s="1">
        <v>59</v>
      </c>
      <c r="T42" s="9">
        <f>HYPERLINK("https://my.zakupivli.pro/cabinet/purchases/state_purchase_lot/view/1199312")</f>
        <v/>
      </c>
      <c r="U42" t="s" s="1">
        <v>223</v>
      </c>
      <c r="V42" t="n" s="4">
        <v>0</v>
      </c>
      <c r="W42" t="s" s="1"/>
      <c r="X42" t="s" s="1">
        <v>10</v>
      </c>
      <c r="Y42" t="n" s="8">
        <v>192465.0</v>
      </c>
      <c r="Z42" t="s" s="1">
        <v>120</v>
      </c>
      <c r="AA42" t="s" s="1">
        <v>222</v>
      </c>
      <c r="AB42" t="s" s="1"/>
      <c r="AC42" t="s" s="1"/>
      <c r="AD42" t="s" s="1">
        <v>60</v>
      </c>
    </row>
    <row r="43" spans="1:30">
      <c r="A43" t="n" s="4">
        <v>39</v>
      </c>
      <c r="B43" t="s" s="1">
        <v>88</v>
      </c>
      <c r="C43" t="s" s="5">
        <v>127</v>
      </c>
      <c r="D43" t="s" s="1">
        <v>21</v>
      </c>
      <c r="E43" t="s" s="1">
        <v>132</v>
      </c>
      <c r="F43" t="n" s="7">
        <v>45314.0</v>
      </c>
      <c r="G43" t="n" s="7">
        <v>45322.0</v>
      </c>
      <c r="H43" t="n" s="7">
        <v>45330.0</v>
      </c>
      <c r="I43" t="n" s="4">
        <v>1</v>
      </c>
      <c r="J43" t="n" s="8">
        <v>10600.000000000000</v>
      </c>
      <c r="K43" t="n" s="8">
        <v>170251.00</v>
      </c>
      <c r="L43" t="n" s="8">
        <v>16.06141509433962264150943396</v>
      </c>
      <c r="M43" t="n" s="8">
        <v>135912.000</v>
      </c>
      <c r="N43" t="n" s="8">
        <v>12.82188679245283018867924528</v>
      </c>
      <c r="O43" t="s" s="5">
        <v>207</v>
      </c>
      <c r="P43" t="n" s="8">
        <v>34339.000</v>
      </c>
      <c r="Q43" t="n" s="8">
        <v>20.17</v>
      </c>
      <c r="R43" t="s" s="1">
        <v>207</v>
      </c>
      <c r="S43" t="s" s="1">
        <v>55</v>
      </c>
      <c r="T43" s="9">
        <f>HYPERLINK("https://my.zakupivli.pro/cabinet/purchases/state_purchase_lot/view/1185726")</f>
        <v/>
      </c>
      <c r="U43" t="s" s="1">
        <v>223</v>
      </c>
      <c r="V43" t="n" s="4">
        <v>0</v>
      </c>
      <c r="W43" t="s" s="1"/>
      <c r="X43" t="s" s="1">
        <v>27</v>
      </c>
      <c r="Y43" t="n" s="8">
        <v>135912.0</v>
      </c>
      <c r="Z43" t="s" s="1">
        <v>120</v>
      </c>
      <c r="AA43" t="s" s="1">
        <v>222</v>
      </c>
      <c r="AB43" t="s" s="1"/>
      <c r="AC43" t="s" s="1"/>
      <c r="AD43" t="s" s="1">
        <v>56</v>
      </c>
    </row>
    <row r="44" spans="1:30">
      <c r="A44" t="n" s="4">
        <v>40</v>
      </c>
      <c r="B44" t="s" s="1">
        <v>85</v>
      </c>
      <c r="C44" t="s" s="5">
        <v>193</v>
      </c>
      <c r="D44" t="s" s="1">
        <v>22</v>
      </c>
      <c r="E44" t="s" s="1">
        <v>132</v>
      </c>
      <c r="F44" t="n" s="7">
        <v>45309.0</v>
      </c>
      <c r="G44" t="n" s="7">
        <v>45320.0</v>
      </c>
      <c r="H44" t="n" s="7">
        <v>45328.0</v>
      </c>
      <c r="I44" t="n" s="4">
        <v>1</v>
      </c>
      <c r="J44" t="n" s="8">
        <v>1500.000000000000</v>
      </c>
      <c r="K44" t="n" s="8">
        <v>186000.00</v>
      </c>
      <c r="L44" t="n" s="8">
        <v>124</v>
      </c>
      <c r="M44" t="n" s="8">
        <v>175500.000</v>
      </c>
      <c r="N44" t="n" s="8">
        <v>117</v>
      </c>
      <c r="O44" t="s" s="5">
        <v>184</v>
      </c>
      <c r="P44" t="n" s="8">
        <v>10500.000</v>
      </c>
      <c r="Q44" t="n" s="8">
        <v>5.65</v>
      </c>
      <c r="R44" t="s" s="1">
        <v>184</v>
      </c>
      <c r="S44" t="s" s="1">
        <v>36</v>
      </c>
      <c r="T44" s="9">
        <f>HYPERLINK("https://my.zakupivli.pro/cabinet/purchases/state_purchase_lot/view/1181914")</f>
        <v/>
      </c>
      <c r="U44" t="s" s="1">
        <v>223</v>
      </c>
      <c r="V44" t="n" s="4">
        <v>0</v>
      </c>
      <c r="W44" t="s" s="1"/>
      <c r="X44" t="s" s="1">
        <v>29</v>
      </c>
      <c r="Y44" t="n" s="8">
        <v>175500.0</v>
      </c>
      <c r="Z44" t="s" s="1">
        <v>120</v>
      </c>
      <c r="AA44" t="s" s="1">
        <v>222</v>
      </c>
      <c r="AB44" t="s" s="1"/>
      <c r="AC44" t="s" s="1"/>
      <c r="AD44" t="s" s="1">
        <v>37</v>
      </c>
    </row>
    <row r="45" spans="1:30">
      <c r="A45" t="s" s="1">
        <v>144</v>
      </c>
    </row>
  </sheetData>
  <autoFilter ref="A4:AD44"/>
  <hyperlinks>
    <hyperlink display="mailto:report-feedback@zakupivli.pro" ref="A2" r:id="rId1"/>
    <hyperlink display="https://my.zakupivli.pro/cabinet/purchases/state_purchase/view/48284025" ref="T5" r:id="rId2"/>
    <hyperlink display="https://my.zakupivli.pro/cabinet/purchases/state_purchase/view/48386905" ref="T6" r:id="rId3"/>
    <hyperlink display="https://my.zakupivli.pro/cabinet/purchases/state_purchase/view/48457260" ref="T7" r:id="rId4"/>
    <hyperlink display="https://my.zakupivli.pro/cabinet/purchases/state_purchase/view/48502622" ref="T8" r:id="rId5"/>
    <hyperlink display="https://my.zakupivli.pro/cabinet/purchases/state_purchase/view/48503722" ref="T9" r:id="rId6"/>
    <hyperlink display="https://my.zakupivli.pro/cabinet/purchases/state_purchase/view/48616262" ref="T10" r:id="rId7"/>
    <hyperlink display="https://my.zakupivli.pro/cabinet/purchases/state_purchase/view/48623692" ref="T11" r:id="rId8"/>
    <hyperlink display="https://my.zakupivli.pro/cabinet/purchases/state_purchase/view/48737248" ref="T12" r:id="rId9"/>
    <hyperlink display="https://my.zakupivli.pro/cabinet/purchases/state_purchase/view/48737894" ref="T13" r:id="rId10"/>
    <hyperlink display="https://my.zakupivli.pro/cabinet/purchases/state_purchase/view/48858804" ref="T14" r:id="rId11"/>
    <hyperlink display="https://my.zakupivli.pro/cabinet/purchases/state_purchase/view/48859159" ref="T15" r:id="rId12"/>
    <hyperlink display="https://my.zakupivli.pro/cabinet/purchases/state_purchase/view/48918632" ref="T16" r:id="rId13"/>
    <hyperlink display="https://my.zakupivli.pro/cabinet/purchases/state_purchase/view/48919098" ref="T17" r:id="rId14"/>
    <hyperlink display="https://my.zakupivli.pro/cabinet/purchases/state_purchase/view/48919600" ref="T18" r:id="rId15"/>
    <hyperlink display="https://my.zakupivli.pro/cabinet/purchases/state_purchase/view/48930052" ref="T19" r:id="rId16"/>
    <hyperlink display="https://my.zakupivli.pro/cabinet/purchases/state_purchase/view/48932066" ref="T20" r:id="rId17"/>
    <hyperlink display="https://my.zakupivli.pro/cabinet/purchases/state_purchase/view/48932821" ref="T21" r:id="rId18"/>
    <hyperlink display="https://my.zakupivli.pro/cabinet/purchases/state_purchase/view/48933162" ref="T22" r:id="rId19"/>
    <hyperlink display="https://my.zakupivli.pro/cabinet/purchases/state_purchase/view/49614998" ref="T23" r:id="rId20"/>
    <hyperlink display="https://my.zakupivli.pro/cabinet/purchases/state_purchase/view/49616903" ref="T24" r:id="rId21"/>
    <hyperlink display="https://my.zakupivli.pro/cabinet/purchases/state_purchase/view/49617746" ref="T25" r:id="rId22"/>
    <hyperlink display="https://my.zakupivli.pro/cabinet/purchases/state_purchase/view/49621513" ref="T26" r:id="rId23"/>
    <hyperlink display="https://my.zakupivli.pro/cabinet/purchases/state_purchase/view/49622142" ref="T27" r:id="rId24"/>
    <hyperlink display="https://my.zakupivli.pro/cabinet/purchases/state_purchase/view/49623392" ref="T28" r:id="rId25"/>
    <hyperlink display="https://my.zakupivli.pro/cabinet/purchases/state_purchase/view/49623939" ref="T29" r:id="rId26"/>
    <hyperlink display="https://my.zakupivli.pro/cabinet/purchases/state_purchase/view/49847920" ref="T30" r:id="rId27"/>
    <hyperlink display="https://my.zakupivli.pro/cabinet/purchases/state_purchase/view/49848515" ref="T31" r:id="rId28"/>
    <hyperlink display="https://my.zakupivli.pro/cabinet/purchases/state_purchase/view/49922447" ref="T32" r:id="rId29"/>
    <hyperlink display="https://my.zakupivli.pro/cabinet/purchases/state_purchase/view/49922960" ref="T33" r:id="rId30"/>
    <hyperlink display="https://my.zakupivli.pro/cabinet/purchases/state_purchase/view/49967004" ref="T34" r:id="rId31"/>
    <hyperlink display="https://my.zakupivli.pro/cabinet/purchases/state_purchase/view/49969178" ref="T35" r:id="rId32"/>
    <hyperlink display="https://my.zakupivli.pro/cabinet/purchases/state_purchase/view/49974367" ref="T36" r:id="rId33"/>
    <hyperlink display="https://my.zakupivli.pro/cabinet/purchases/state_purchase/view/50066299" ref="T37" r:id="rId34"/>
    <hyperlink display="https://my.zakupivli.pro/cabinet/purchases/state_purchase/view/50085127" ref="T38" r:id="rId35"/>
    <hyperlink display="https://my.zakupivli.pro/cabinet/purchases/state_purchase_lot/view/1216028" ref="T39" r:id="rId36"/>
    <hyperlink display="https://my.zakupivli.pro/cabinet/purchases/state_purchase_lot/view/1216029" ref="T40" r:id="rId37"/>
    <hyperlink display="https://my.zakupivli.pro/cabinet/purchases/state_purchase_lot/view/1216030" ref="T41" r:id="rId38"/>
    <hyperlink display="https://my.zakupivli.pro/cabinet/purchases/state_purchase_lot/view/1199312" ref="T42" r:id="rId39"/>
    <hyperlink display="https://my.zakupivli.pro/cabinet/purchases/state_purchase_lot/view/1185726" ref="T43" r:id="rId40"/>
    <hyperlink display="https://my.zakupivli.pro/cabinet/purchases/state_purchase_lot/view/1181914" ref="T44" r:id="rId41"/>
  </hyperlinks>
  <pageMargins left="0.75" right="0.75" top="1" bottom="1" header="0.5" footer="0.5"/>
</worksheet>
</file>

<file path=docProps/app.xml><?xml version="1.0" encoding="utf-8"?>
<ns0:Properties xmlns:ns0="http://schemas.openxmlformats.org/officeDocument/2006/extended-properties">
  <ns0:Application>Microsoft Excel</ns0:Application>
  <ns0:DocSecurity>0</ns0:DocSecurity>
  <ns0:ScaleCrop>false</ns0:ScaleCrop>
  <ns0:Company/>
  <ns0:LinksUpToDate>false</ns0:LinksUpToDate>
  <ns0:SharedDoc>false</ns0:SharedDoc>
  <ns0:HyperlinksChanged>false</ns0:HyperlinksChanged>
  <ns0:AppVersion>12.0000</ns0:AppVersion>
  <ns0:HeadingPairs>
    <vt:vector xmlns:vt="http://schemas.openxmlformats.org/officeDocument/2006/docPropsVTypes" size="2" baseType="variant">
      <vt:variant>
        <vt:lpstr>Worksheets</vt:lpstr>
      </vt:variant>
      <vt:variant>
        <vt:i4>1</vt:i4>
      </vt:variant>
    </vt:vector>
  </ns0:HeadingPairs>
  <ns0:TitlesOfParts>
    <vt:vector xmlns:vt="http://schemas.openxmlformats.org/officeDocument/2006/docPropsVTypes" size="1" baseType="lpstr">
      <vt:lpstr>Sheet</vt:lpstr>
    </vt:vector>
  </ns0:TitlesOfParts>
</ns0:Properties>
</file>

<file path=docProps/core.xml><?xml version="1.0" encoding="utf-8"?>
<cp:coreProperties xmlns:cp="http://schemas.openxmlformats.org/package/2006/metadata/core-properties">
  <dc:creator xmlns:dc="http://purl.org/dc/elements/1.1/">Unknown</dc:creator>
  <cp:lastModifiedBy>Unknown</cp:lastModifiedBy>
  <dcterms:created xmlns:dcterms="http://purl.org/dc/terms/" xmlns:xsi="http://www.w3.org/2001/XMLSchema-instance" xsi:type="dcterms:W3CDTF">2024-04-01T09:50:06Z</dcterms:created>
  <dcterms:modified xmlns:dcterms="http://purl.org/dc/terms/" xmlns:xsi="http://www.w3.org/2001/XMLSchema-instance" xsi:type="dcterms:W3CDTF">2024-04-01T09:50:06Z</dcterms:modified>
  <dc:title xmlns:dc="http://purl.org/dc/elements/1.1/">Untitled</dc:title>
  <dc:description xmlns:dc="http://purl.org/dc/elements/1.1/"/>
  <dc:subject xmlns:dc="http://purl.org/dc/elements/1.1/"/>
  <cp:keywords/>
  <cp:category/>
</cp:coreProperties>
</file>